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https://wellbeinginaction2023.sharepoint.com/sites/21-01-CHCF-SoberingCareBlueprint/Shared Documents/Deliverables/Practical Resource Guide/"/>
    </mc:Choice>
  </mc:AlternateContent>
  <xr:revisionPtr revIDLastSave="15" documentId="8_{6C2BF24B-C681-B54F-8178-B09A289B445D}" xr6:coauthVersionLast="47" xr6:coauthVersionMax="47" xr10:uidLastSave="{831511C5-9C28-DC4D-B934-8C47CB6FF05A}"/>
  <bookViews>
    <workbookView xWindow="0" yWindow="760" windowWidth="30240" windowHeight="17320" xr2:uid="{00000000-000D-0000-FFFF-FFFF00000000}"/>
  </bookViews>
  <sheets>
    <sheet name="Introduction" sheetId="16" r:id="rId1"/>
    <sheet name="Instructions" sheetId="14" r:id="rId2"/>
    <sheet name="Operational and Start-Up Budget" sheetId="9" r:id="rId3"/>
    <sheet name="Indirect Cost" sheetId="8" r:id="rId4"/>
    <sheet name="Revenue Projection" sheetId="6" state="hidden" r:id="rId5"/>
    <sheet name="Revenue Projection with Start u" sheetId="20" r:id="rId6"/>
    <sheet name="Summary" sheetId="19" r:id="rId7"/>
    <sheet name="List (Temp)" sheetId="1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9" l="1"/>
  <c r="J25" i="20"/>
  <c r="J24" i="20"/>
  <c r="L24" i="20" s="1"/>
  <c r="J23" i="20"/>
  <c r="L23" i="20" s="1"/>
  <c r="J22" i="20"/>
  <c r="L22" i="20" s="1"/>
  <c r="J21" i="20"/>
  <c r="L21" i="20" s="1"/>
  <c r="J20" i="20"/>
  <c r="L20" i="20" s="1"/>
  <c r="J19" i="20"/>
  <c r="L19" i="20" s="1"/>
  <c r="J18" i="20"/>
  <c r="L18" i="20" s="1"/>
  <c r="J17" i="20"/>
  <c r="L17" i="20" s="1"/>
  <c r="J16" i="20"/>
  <c r="L16" i="20" s="1"/>
  <c r="J15" i="20"/>
  <c r="L15" i="20" s="1"/>
  <c r="J14" i="20"/>
  <c r="L14" i="20" s="1"/>
  <c r="J43" i="20"/>
  <c r="J42" i="20"/>
  <c r="L42" i="20" s="1"/>
  <c r="J41" i="20"/>
  <c r="L41" i="20" s="1"/>
  <c r="J40" i="20"/>
  <c r="L40" i="20" s="1"/>
  <c r="J39" i="20"/>
  <c r="L39" i="20" s="1"/>
  <c r="J38" i="20"/>
  <c r="L38" i="20" s="1"/>
  <c r="J37" i="20"/>
  <c r="L37" i="20" s="1"/>
  <c r="J36" i="20"/>
  <c r="L36" i="20" s="1"/>
  <c r="J35" i="20"/>
  <c r="L35" i="20" s="1"/>
  <c r="J34" i="20"/>
  <c r="L34" i="20" s="1"/>
  <c r="J33" i="20"/>
  <c r="L33" i="20" s="1"/>
  <c r="J32" i="20"/>
  <c r="L32" i="20" s="1"/>
  <c r="J61" i="20"/>
  <c r="J60" i="20"/>
  <c r="J59" i="20"/>
  <c r="L59" i="20" s="1"/>
  <c r="J58" i="20"/>
  <c r="J57" i="20"/>
  <c r="L57" i="20" s="1"/>
  <c r="J56" i="20"/>
  <c r="L56" i="20" s="1"/>
  <c r="J55" i="20"/>
  <c r="L55" i="20" s="1"/>
  <c r="J54" i="20"/>
  <c r="L54" i="20" s="1"/>
  <c r="J53" i="20"/>
  <c r="L53" i="20" s="1"/>
  <c r="J52" i="20"/>
  <c r="L52" i="20" s="1"/>
  <c r="J51" i="20"/>
  <c r="L51" i="20" s="1"/>
  <c r="J50" i="20"/>
  <c r="L50" i="20" s="1"/>
  <c r="J79" i="20"/>
  <c r="J78" i="20"/>
  <c r="L78" i="20" s="1"/>
  <c r="J77" i="20"/>
  <c r="L77" i="20" s="1"/>
  <c r="J76" i="20"/>
  <c r="L76" i="20" s="1"/>
  <c r="J75" i="20"/>
  <c r="L75" i="20" s="1"/>
  <c r="J74" i="20"/>
  <c r="L74" i="20" s="1"/>
  <c r="J73" i="20"/>
  <c r="L73" i="20" s="1"/>
  <c r="J72" i="20"/>
  <c r="L72" i="20" s="1"/>
  <c r="J71" i="20"/>
  <c r="L71" i="20" s="1"/>
  <c r="J70" i="20"/>
  <c r="L70" i="20" s="1"/>
  <c r="J69" i="20"/>
  <c r="L69" i="20" s="1"/>
  <c r="J68" i="20"/>
  <c r="L68" i="20" s="1"/>
  <c r="L214" i="20"/>
  <c r="L213" i="20"/>
  <c r="L212" i="20"/>
  <c r="L211" i="20"/>
  <c r="L210" i="20"/>
  <c r="L209" i="20"/>
  <c r="L208" i="20"/>
  <c r="L207" i="20"/>
  <c r="L206" i="20"/>
  <c r="L205" i="20"/>
  <c r="L204" i="20"/>
  <c r="L203" i="20"/>
  <c r="L195" i="20"/>
  <c r="L194" i="20"/>
  <c r="L193" i="20"/>
  <c r="L192" i="20"/>
  <c r="L191" i="20"/>
  <c r="L190" i="20"/>
  <c r="L189" i="20"/>
  <c r="L188" i="20"/>
  <c r="L187" i="20"/>
  <c r="L186" i="20"/>
  <c r="L185" i="20"/>
  <c r="L184" i="20"/>
  <c r="L176" i="20"/>
  <c r="L175" i="20"/>
  <c r="L174" i="20"/>
  <c r="L173" i="20"/>
  <c r="L172" i="20"/>
  <c r="L171" i="20"/>
  <c r="L170" i="20"/>
  <c r="L169" i="20"/>
  <c r="L168" i="20"/>
  <c r="L167" i="20"/>
  <c r="L166" i="20"/>
  <c r="L165" i="20"/>
  <c r="L157" i="20"/>
  <c r="L156" i="20"/>
  <c r="L155" i="20"/>
  <c r="L154" i="20"/>
  <c r="L153" i="20"/>
  <c r="L152" i="20"/>
  <c r="L151" i="20"/>
  <c r="L150" i="20"/>
  <c r="L149" i="20"/>
  <c r="L148" i="20"/>
  <c r="L147" i="20"/>
  <c r="L146" i="20"/>
  <c r="L138" i="20"/>
  <c r="L137" i="20"/>
  <c r="L136" i="20"/>
  <c r="L135" i="20"/>
  <c r="L134" i="20"/>
  <c r="L133" i="20"/>
  <c r="L132" i="20"/>
  <c r="L131" i="20"/>
  <c r="L130" i="20"/>
  <c r="L129" i="20"/>
  <c r="L128" i="20"/>
  <c r="L127" i="20"/>
  <c r="L119" i="20"/>
  <c r="L118" i="20"/>
  <c r="L117" i="20"/>
  <c r="L116" i="20"/>
  <c r="L115" i="20"/>
  <c r="L114" i="20"/>
  <c r="L113" i="20"/>
  <c r="L112" i="20"/>
  <c r="L111" i="20"/>
  <c r="L110" i="20"/>
  <c r="L109" i="20"/>
  <c r="L108" i="20"/>
  <c r="L98" i="20"/>
  <c r="L97" i="20"/>
  <c r="L96" i="20"/>
  <c r="L95" i="20"/>
  <c r="L94" i="20"/>
  <c r="L93" i="20"/>
  <c r="L92" i="20"/>
  <c r="L91" i="20"/>
  <c r="L90" i="20"/>
  <c r="L89" i="20"/>
  <c r="L88" i="20"/>
  <c r="L87" i="20"/>
  <c r="L79" i="20"/>
  <c r="L61" i="20"/>
  <c r="L60" i="20"/>
  <c r="L58" i="20"/>
  <c r="L43" i="20"/>
  <c r="L25" i="20"/>
  <c r="C79" i="20"/>
  <c r="E79" i="20" s="1"/>
  <c r="C78" i="20"/>
  <c r="E78" i="20" s="1"/>
  <c r="C77" i="20"/>
  <c r="E77" i="20" s="1"/>
  <c r="C76" i="20"/>
  <c r="E76" i="20" s="1"/>
  <c r="C75" i="20"/>
  <c r="E75" i="20" s="1"/>
  <c r="C74" i="20"/>
  <c r="E74" i="20" s="1"/>
  <c r="C73" i="20"/>
  <c r="E73" i="20" s="1"/>
  <c r="C72" i="20"/>
  <c r="E72" i="20" s="1"/>
  <c r="C71" i="20"/>
  <c r="E71" i="20" s="1"/>
  <c r="C70" i="20"/>
  <c r="E70" i="20" s="1"/>
  <c r="C69" i="20"/>
  <c r="E69" i="20" s="1"/>
  <c r="C68" i="20"/>
  <c r="E68" i="20" s="1"/>
  <c r="C61" i="20"/>
  <c r="E61" i="20" s="1"/>
  <c r="C60" i="20"/>
  <c r="E60" i="20" s="1"/>
  <c r="C59" i="20"/>
  <c r="E59" i="20" s="1"/>
  <c r="C58" i="20"/>
  <c r="E58" i="20" s="1"/>
  <c r="C57" i="20"/>
  <c r="E57" i="20" s="1"/>
  <c r="C56" i="20"/>
  <c r="E56" i="20" s="1"/>
  <c r="C55" i="20"/>
  <c r="E55" i="20" s="1"/>
  <c r="C54" i="20"/>
  <c r="E54" i="20" s="1"/>
  <c r="C53" i="20"/>
  <c r="E53" i="20" s="1"/>
  <c r="C52" i="20"/>
  <c r="E52" i="20" s="1"/>
  <c r="C51" i="20"/>
  <c r="E51" i="20" s="1"/>
  <c r="C50" i="20"/>
  <c r="E50" i="20" s="1"/>
  <c r="C43" i="20"/>
  <c r="E43" i="20" s="1"/>
  <c r="C42" i="20"/>
  <c r="E42" i="20" s="1"/>
  <c r="C41" i="20"/>
  <c r="E41" i="20" s="1"/>
  <c r="C40" i="20"/>
  <c r="E40" i="20" s="1"/>
  <c r="C39" i="20"/>
  <c r="E39" i="20" s="1"/>
  <c r="C38" i="20"/>
  <c r="E38" i="20" s="1"/>
  <c r="C37" i="20"/>
  <c r="E37" i="20" s="1"/>
  <c r="C36" i="20"/>
  <c r="E36" i="20" s="1"/>
  <c r="C35" i="20"/>
  <c r="E35" i="20" s="1"/>
  <c r="C34" i="20"/>
  <c r="E34" i="20" s="1"/>
  <c r="C33" i="20"/>
  <c r="E33" i="20" s="1"/>
  <c r="C32" i="20"/>
  <c r="E32" i="20" s="1"/>
  <c r="E176" i="20"/>
  <c r="E175" i="20"/>
  <c r="E174" i="20"/>
  <c r="E173" i="20"/>
  <c r="E172" i="20"/>
  <c r="E171" i="20"/>
  <c r="E170" i="20"/>
  <c r="E169" i="20"/>
  <c r="E168" i="20"/>
  <c r="E167" i="20"/>
  <c r="E166" i="20"/>
  <c r="E165" i="20"/>
  <c r="E157" i="20"/>
  <c r="E156" i="20"/>
  <c r="E155" i="20"/>
  <c r="E154" i="20"/>
  <c r="E153" i="20"/>
  <c r="E152" i="20"/>
  <c r="E151" i="20"/>
  <c r="E150" i="20"/>
  <c r="E149" i="20"/>
  <c r="E148" i="20"/>
  <c r="E147" i="20"/>
  <c r="E146" i="20"/>
  <c r="E138" i="20"/>
  <c r="E137" i="20"/>
  <c r="E136" i="20"/>
  <c r="E135" i="20"/>
  <c r="E134" i="20"/>
  <c r="E133" i="20"/>
  <c r="E132" i="20"/>
  <c r="E131" i="20"/>
  <c r="E130" i="20"/>
  <c r="E129" i="20"/>
  <c r="E128" i="20"/>
  <c r="E127" i="20"/>
  <c r="E119" i="20"/>
  <c r="E118" i="20"/>
  <c r="E117" i="20"/>
  <c r="E116" i="20"/>
  <c r="E115" i="20"/>
  <c r="E114" i="20"/>
  <c r="E113" i="20"/>
  <c r="E112" i="20"/>
  <c r="E111" i="20"/>
  <c r="E110" i="20"/>
  <c r="E109" i="20"/>
  <c r="E108" i="20"/>
  <c r="L139" i="20" l="1"/>
  <c r="L141" i="20" s="1"/>
  <c r="L158" i="20"/>
  <c r="L160" i="20" s="1"/>
  <c r="E158" i="20"/>
  <c r="E160" i="20" s="1"/>
  <c r="E177" i="20"/>
  <c r="E179" i="20" s="1"/>
  <c r="E62" i="20"/>
  <c r="E64" i="20" s="1"/>
  <c r="L215" i="20"/>
  <c r="L217" i="20" s="1"/>
  <c r="E139" i="20"/>
  <c r="E141" i="20" s="1"/>
  <c r="L120" i="20"/>
  <c r="L122" i="20" s="1"/>
  <c r="L177" i="20"/>
  <c r="L179" i="20" s="1"/>
  <c r="L196" i="20"/>
  <c r="L198" i="20" s="1"/>
  <c r="L99" i="20"/>
  <c r="L101" i="20" s="1"/>
  <c r="K55" i="19" s="1"/>
  <c r="L62" i="20"/>
  <c r="L64" i="20" s="1"/>
  <c r="L80" i="20"/>
  <c r="L82" i="20" s="1"/>
  <c r="L26" i="20"/>
  <c r="L28" i="20" s="1"/>
  <c r="L44" i="20"/>
  <c r="L46" i="20" s="1"/>
  <c r="E80" i="20"/>
  <c r="E82" i="20" s="1"/>
  <c r="E44" i="20"/>
  <c r="E46" i="20" s="1"/>
  <c r="K59" i="19"/>
  <c r="K31" i="19"/>
  <c r="K17" i="19"/>
  <c r="E214" i="20"/>
  <c r="E213" i="20"/>
  <c r="E212" i="20"/>
  <c r="E211" i="20"/>
  <c r="E210" i="20"/>
  <c r="E209" i="20"/>
  <c r="E208" i="20"/>
  <c r="E207" i="20"/>
  <c r="E206" i="20"/>
  <c r="E205" i="20"/>
  <c r="E204" i="20"/>
  <c r="E203" i="20"/>
  <c r="E195" i="20"/>
  <c r="E194" i="20"/>
  <c r="E193" i="20"/>
  <c r="E192" i="20"/>
  <c r="E191" i="20"/>
  <c r="E190" i="20"/>
  <c r="E189" i="20"/>
  <c r="E188" i="20"/>
  <c r="E187" i="20"/>
  <c r="E186" i="20"/>
  <c r="E185" i="20"/>
  <c r="E184" i="20"/>
  <c r="E98" i="20"/>
  <c r="E97" i="20"/>
  <c r="E96" i="20"/>
  <c r="E95" i="20"/>
  <c r="E94" i="20"/>
  <c r="E93" i="20"/>
  <c r="E92" i="20"/>
  <c r="E91" i="20"/>
  <c r="E90" i="20"/>
  <c r="E89" i="20"/>
  <c r="E88" i="20"/>
  <c r="E87" i="20"/>
  <c r="C25" i="20"/>
  <c r="E25" i="20" s="1"/>
  <c r="C24" i="20"/>
  <c r="E24" i="20" s="1"/>
  <c r="C23" i="20"/>
  <c r="E23" i="20" s="1"/>
  <c r="C22" i="20"/>
  <c r="E22" i="20" s="1"/>
  <c r="C21" i="20"/>
  <c r="E21" i="20" s="1"/>
  <c r="C20" i="20"/>
  <c r="E20" i="20" s="1"/>
  <c r="C19" i="20"/>
  <c r="E19" i="20" s="1"/>
  <c r="C18" i="20"/>
  <c r="E18" i="20" s="1"/>
  <c r="C17" i="20"/>
  <c r="E17" i="20" s="1"/>
  <c r="C16" i="20"/>
  <c r="E16" i="20" s="1"/>
  <c r="C15" i="20"/>
  <c r="E15" i="20" s="1"/>
  <c r="C14" i="20"/>
  <c r="E14" i="20" s="1"/>
  <c r="R77" i="9"/>
  <c r="R76" i="9"/>
  <c r="R90" i="9"/>
  <c r="R89" i="9"/>
  <c r="J89" i="9"/>
  <c r="J63" i="9"/>
  <c r="J76" i="9"/>
  <c r="J77" i="9"/>
  <c r="P29" i="9"/>
  <c r="R29" i="9" s="1"/>
  <c r="J29" i="9"/>
  <c r="P28" i="9"/>
  <c r="R28" i="9" s="1"/>
  <c r="J28" i="9"/>
  <c r="K53" i="19" l="1"/>
  <c r="K57" i="19"/>
  <c r="K61" i="19" s="1"/>
  <c r="E215" i="20"/>
  <c r="E217" i="20" s="1"/>
  <c r="E99" i="20"/>
  <c r="E101" i="20" s="1"/>
  <c r="K13" i="19" s="1"/>
  <c r="E120" i="20"/>
  <c r="E122" i="20" s="1"/>
  <c r="E196" i="20"/>
  <c r="E198" i="20" s="1"/>
  <c r="E26" i="20"/>
  <c r="E28" i="20" s="1"/>
  <c r="K11" i="19" s="1"/>
  <c r="J12" i="9"/>
  <c r="P13" i="9"/>
  <c r="R13" i="9" s="1"/>
  <c r="P14" i="9"/>
  <c r="R14" i="9" s="1"/>
  <c r="P15" i="9"/>
  <c r="R15" i="9" s="1"/>
  <c r="P16" i="9"/>
  <c r="R16" i="9" s="1"/>
  <c r="P17" i="9"/>
  <c r="R17" i="9" s="1"/>
  <c r="P18" i="9"/>
  <c r="R18" i="9" s="1"/>
  <c r="P19" i="9"/>
  <c r="R19" i="9" s="1"/>
  <c r="P20" i="9"/>
  <c r="R20" i="9" s="1"/>
  <c r="P21" i="9"/>
  <c r="R21" i="9" s="1"/>
  <c r="P22" i="9"/>
  <c r="R22" i="9" s="1"/>
  <c r="P23" i="9"/>
  <c r="R23" i="9" s="1"/>
  <c r="P24" i="9"/>
  <c r="R24" i="9" s="1"/>
  <c r="P25" i="9"/>
  <c r="R25" i="9" s="1"/>
  <c r="P26" i="9"/>
  <c r="R26" i="9" s="1"/>
  <c r="P27" i="9"/>
  <c r="R27" i="9" s="1"/>
  <c r="P12" i="9"/>
  <c r="R12" i="9" s="1"/>
  <c r="R31" i="9" s="1"/>
  <c r="R75" i="9"/>
  <c r="R74" i="9"/>
  <c r="R73" i="9"/>
  <c r="R72" i="9"/>
  <c r="R71" i="9"/>
  <c r="R70" i="9"/>
  <c r="R69" i="9"/>
  <c r="R68" i="9"/>
  <c r="R78" i="9" s="1"/>
  <c r="J73" i="9"/>
  <c r="J74" i="9"/>
  <c r="J75" i="9"/>
  <c r="J72" i="9"/>
  <c r="C24" i="6"/>
  <c r="E24" i="6" s="1"/>
  <c r="C23" i="6"/>
  <c r="E23" i="6" s="1"/>
  <c r="C22" i="6"/>
  <c r="E22" i="6" s="1"/>
  <c r="C21" i="6"/>
  <c r="E21" i="6" s="1"/>
  <c r="C20" i="6"/>
  <c r="E20" i="6" s="1"/>
  <c r="C19" i="6"/>
  <c r="E19" i="6" s="1"/>
  <c r="C18" i="6"/>
  <c r="E18" i="6" s="1"/>
  <c r="C17" i="6"/>
  <c r="E17" i="6" s="1"/>
  <c r="C16" i="6"/>
  <c r="E16" i="6" s="1"/>
  <c r="C15" i="6"/>
  <c r="E15" i="6" s="1"/>
  <c r="C14" i="6"/>
  <c r="E14" i="6" s="1"/>
  <c r="C13" i="6"/>
  <c r="E13" i="6" s="1"/>
  <c r="E212" i="6"/>
  <c r="E211" i="6"/>
  <c r="E210" i="6"/>
  <c r="E209" i="6"/>
  <c r="E208" i="6"/>
  <c r="E207" i="6"/>
  <c r="E206" i="6"/>
  <c r="E205" i="6"/>
  <c r="E204" i="6"/>
  <c r="E203" i="6"/>
  <c r="E202" i="6"/>
  <c r="E201" i="6"/>
  <c r="E193" i="6"/>
  <c r="E192" i="6"/>
  <c r="E191" i="6"/>
  <c r="E190" i="6"/>
  <c r="E189" i="6"/>
  <c r="E188" i="6"/>
  <c r="E187" i="6"/>
  <c r="E186" i="6"/>
  <c r="E185" i="6"/>
  <c r="E184" i="6"/>
  <c r="E183" i="6"/>
  <c r="E182" i="6"/>
  <c r="E174" i="6"/>
  <c r="E173" i="6"/>
  <c r="E172" i="6"/>
  <c r="E171" i="6"/>
  <c r="E170" i="6"/>
  <c r="E169" i="6"/>
  <c r="E168" i="6"/>
  <c r="E167" i="6"/>
  <c r="E166" i="6"/>
  <c r="E165" i="6"/>
  <c r="E164" i="6"/>
  <c r="E163" i="6"/>
  <c r="E155" i="6"/>
  <c r="E154" i="6"/>
  <c r="E153" i="6"/>
  <c r="E152" i="6"/>
  <c r="E151" i="6"/>
  <c r="E150" i="6"/>
  <c r="E149" i="6"/>
  <c r="E148" i="6"/>
  <c r="E147" i="6"/>
  <c r="E146" i="6"/>
  <c r="E145" i="6"/>
  <c r="E144" i="6"/>
  <c r="E136" i="6"/>
  <c r="E135" i="6"/>
  <c r="E134" i="6"/>
  <c r="E133" i="6"/>
  <c r="E132" i="6"/>
  <c r="E131" i="6"/>
  <c r="E130" i="6"/>
  <c r="E129" i="6"/>
  <c r="E128" i="6"/>
  <c r="E127" i="6"/>
  <c r="E126" i="6"/>
  <c r="E125" i="6"/>
  <c r="E117" i="6"/>
  <c r="E116" i="6"/>
  <c r="E115" i="6"/>
  <c r="E114" i="6"/>
  <c r="E113" i="6"/>
  <c r="E112" i="6"/>
  <c r="E111" i="6"/>
  <c r="E110" i="6"/>
  <c r="E109" i="6"/>
  <c r="E108" i="6"/>
  <c r="E107" i="6"/>
  <c r="E106" i="6"/>
  <c r="E97" i="6"/>
  <c r="E96" i="6"/>
  <c r="E95" i="6"/>
  <c r="E94" i="6"/>
  <c r="E93" i="6"/>
  <c r="E92" i="6"/>
  <c r="E91" i="6"/>
  <c r="E90" i="6"/>
  <c r="E89" i="6"/>
  <c r="E88" i="6"/>
  <c r="E87" i="6"/>
  <c r="E86" i="6"/>
  <c r="C78" i="6"/>
  <c r="E78" i="6" s="1"/>
  <c r="C77" i="6"/>
  <c r="E77" i="6" s="1"/>
  <c r="C76" i="6"/>
  <c r="E76" i="6" s="1"/>
  <c r="C75" i="6"/>
  <c r="E75" i="6" s="1"/>
  <c r="C74" i="6"/>
  <c r="E74" i="6" s="1"/>
  <c r="C73" i="6"/>
  <c r="E73" i="6" s="1"/>
  <c r="C72" i="6"/>
  <c r="E72" i="6" s="1"/>
  <c r="C71" i="6"/>
  <c r="E71" i="6" s="1"/>
  <c r="C70" i="6"/>
  <c r="E70" i="6" s="1"/>
  <c r="C69" i="6"/>
  <c r="E69" i="6" s="1"/>
  <c r="C68" i="6"/>
  <c r="E68" i="6" s="1"/>
  <c r="C67" i="6"/>
  <c r="E67" i="6" s="1"/>
  <c r="C60" i="6"/>
  <c r="E60" i="6" s="1"/>
  <c r="C59" i="6"/>
  <c r="E59" i="6" s="1"/>
  <c r="C58" i="6"/>
  <c r="E58" i="6" s="1"/>
  <c r="C57" i="6"/>
  <c r="E57" i="6" s="1"/>
  <c r="C56" i="6"/>
  <c r="E56" i="6" s="1"/>
  <c r="C55" i="6"/>
  <c r="E55" i="6" s="1"/>
  <c r="C54" i="6"/>
  <c r="E54" i="6" s="1"/>
  <c r="C53" i="6"/>
  <c r="E53" i="6" s="1"/>
  <c r="C52" i="6"/>
  <c r="E52" i="6" s="1"/>
  <c r="C51" i="6"/>
  <c r="E51" i="6" s="1"/>
  <c r="C50" i="6"/>
  <c r="E50" i="6" s="1"/>
  <c r="C49" i="6"/>
  <c r="E49" i="6" s="1"/>
  <c r="C42" i="6"/>
  <c r="E42" i="6" s="1"/>
  <c r="C41" i="6"/>
  <c r="E41" i="6" s="1"/>
  <c r="C40" i="6"/>
  <c r="E40" i="6" s="1"/>
  <c r="C39" i="6"/>
  <c r="E39" i="6" s="1"/>
  <c r="C38" i="6"/>
  <c r="E38" i="6" s="1"/>
  <c r="C37" i="6"/>
  <c r="E37" i="6" s="1"/>
  <c r="C36" i="6"/>
  <c r="E36" i="6" s="1"/>
  <c r="C35" i="6"/>
  <c r="E35" i="6" s="1"/>
  <c r="C34" i="6"/>
  <c r="E34" i="6" s="1"/>
  <c r="C33" i="6"/>
  <c r="E33" i="6" s="1"/>
  <c r="C32" i="6"/>
  <c r="E32" i="6" s="1"/>
  <c r="C31" i="6"/>
  <c r="E31" i="6" s="1"/>
  <c r="R99" i="9"/>
  <c r="R98" i="9"/>
  <c r="R97" i="9"/>
  <c r="R96" i="9"/>
  <c r="R95" i="9"/>
  <c r="R108" i="9"/>
  <c r="R107" i="9"/>
  <c r="R106" i="9"/>
  <c r="R105" i="9"/>
  <c r="R104" i="9"/>
  <c r="R103" i="9"/>
  <c r="R109" i="9" s="1"/>
  <c r="R64" i="9"/>
  <c r="R62" i="9"/>
  <c r="R61" i="9"/>
  <c r="R60" i="9"/>
  <c r="R59" i="9"/>
  <c r="R58" i="9"/>
  <c r="R57" i="9"/>
  <c r="P53" i="9"/>
  <c r="P52" i="9"/>
  <c r="P51" i="9"/>
  <c r="R91" i="9"/>
  <c r="R88" i="9"/>
  <c r="R87" i="9"/>
  <c r="R86" i="9"/>
  <c r="R85" i="9"/>
  <c r="R84" i="9"/>
  <c r="R83" i="9"/>
  <c r="R82" i="9"/>
  <c r="R81" i="9"/>
  <c r="K15" i="19" l="1"/>
  <c r="K19" i="19" s="1"/>
  <c r="E8" i="20"/>
  <c r="L8" i="20"/>
  <c r="R92" i="9"/>
  <c r="R65" i="9"/>
  <c r="R100" i="9"/>
  <c r="E118" i="6"/>
  <c r="E120" i="6" s="1"/>
  <c r="E98" i="6"/>
  <c r="E100" i="6" s="1"/>
  <c r="E25" i="6"/>
  <c r="E27" i="6" s="1"/>
  <c r="E137" i="6"/>
  <c r="E139" i="6" s="1"/>
  <c r="E156" i="6"/>
  <c r="E158" i="6" s="1"/>
  <c r="E194" i="6"/>
  <c r="E196" i="6" s="1"/>
  <c r="E175" i="6"/>
  <c r="E177" i="6" s="1"/>
  <c r="E213" i="6"/>
  <c r="E215" i="6" s="1"/>
  <c r="E61" i="6"/>
  <c r="E63" i="6" s="1"/>
  <c r="E79" i="6"/>
  <c r="E81" i="6" s="1"/>
  <c r="E43" i="6"/>
  <c r="E45" i="6" s="1"/>
  <c r="E7" i="6" l="1"/>
  <c r="R132" i="9"/>
  <c r="R131" i="9"/>
  <c r="R130" i="9"/>
  <c r="R129" i="9"/>
  <c r="R128" i="9"/>
  <c r="P119" i="9"/>
  <c r="R118" i="9" s="1"/>
  <c r="D43" i="9" l="1"/>
  <c r="C52" i="14" l="1"/>
  <c r="F37" i="8" l="1"/>
  <c r="H118" i="9"/>
  <c r="H53" i="9" l="1"/>
  <c r="H52" i="9"/>
  <c r="H51" i="9"/>
  <c r="E60" i="14" l="1"/>
  <c r="E40" i="14"/>
  <c r="J108" i="9"/>
  <c r="J107" i="9"/>
  <c r="J106" i="9"/>
  <c r="J131" i="9"/>
  <c r="J130" i="9"/>
  <c r="J129" i="9"/>
  <c r="J128" i="9"/>
  <c r="J27" i="9"/>
  <c r="J26" i="9"/>
  <c r="J25" i="9"/>
  <c r="E54" i="14" l="1"/>
  <c r="J132" i="9"/>
  <c r="E62" i="14" l="1"/>
  <c r="F81" i="8"/>
  <c r="F80" i="8"/>
  <c r="F79" i="8"/>
  <c r="F78" i="8"/>
  <c r="F74" i="8"/>
  <c r="F73" i="8"/>
  <c r="F72" i="8"/>
  <c r="F75" i="8" s="1"/>
  <c r="F71" i="8"/>
  <c r="F70" i="8"/>
  <c r="F66" i="8"/>
  <c r="F65" i="8"/>
  <c r="F64" i="8"/>
  <c r="F63" i="8"/>
  <c r="F62" i="8"/>
  <c r="F61" i="8"/>
  <c r="F60" i="8"/>
  <c r="F59" i="8"/>
  <c r="F58" i="8"/>
  <c r="F54" i="8"/>
  <c r="F53" i="8"/>
  <c r="F52" i="8"/>
  <c r="F51" i="8"/>
  <c r="F47" i="8"/>
  <c r="F46" i="8"/>
  <c r="F45" i="8"/>
  <c r="F44" i="8"/>
  <c r="F43" i="8"/>
  <c r="F42" i="8"/>
  <c r="F41" i="8"/>
  <c r="F36" i="8"/>
  <c r="F35" i="8"/>
  <c r="F34" i="8"/>
  <c r="F25" i="8"/>
  <c r="F24" i="8"/>
  <c r="F23" i="8"/>
  <c r="F22" i="8"/>
  <c r="F21" i="8"/>
  <c r="F20" i="8"/>
  <c r="F19" i="8"/>
  <c r="F18" i="8"/>
  <c r="F17" i="8"/>
  <c r="F16" i="8"/>
  <c r="F15" i="8"/>
  <c r="F14" i="8"/>
  <c r="F13" i="8"/>
  <c r="F12" i="8"/>
  <c r="R133" i="9" l="1"/>
  <c r="F82" i="8"/>
  <c r="F67" i="8"/>
  <c r="F48" i="8"/>
  <c r="F55" i="8"/>
  <c r="F26" i="8"/>
  <c r="F38" i="8"/>
  <c r="F84" i="8" s="1"/>
  <c r="J105" i="9"/>
  <c r="J104" i="9"/>
  <c r="J103" i="9"/>
  <c r="J99" i="9"/>
  <c r="J98" i="9"/>
  <c r="J97" i="9"/>
  <c r="J96" i="9"/>
  <c r="J95" i="9"/>
  <c r="J91" i="9"/>
  <c r="J88" i="9"/>
  <c r="J87" i="9"/>
  <c r="J86" i="9"/>
  <c r="J85" i="9"/>
  <c r="J84" i="9"/>
  <c r="J83" i="9"/>
  <c r="J82" i="9"/>
  <c r="J81" i="9"/>
  <c r="J71" i="9"/>
  <c r="J70" i="9"/>
  <c r="J69" i="9"/>
  <c r="J68" i="9"/>
  <c r="J78" i="9" s="1"/>
  <c r="J64" i="9"/>
  <c r="J62" i="9"/>
  <c r="J61" i="9"/>
  <c r="J60" i="9"/>
  <c r="J59" i="9"/>
  <c r="J58" i="9"/>
  <c r="J57" i="9"/>
  <c r="R53" i="9"/>
  <c r="J53" i="9"/>
  <c r="R52" i="9"/>
  <c r="J52" i="9"/>
  <c r="R51" i="9"/>
  <c r="J51" i="9"/>
  <c r="J24" i="9"/>
  <c r="J23" i="9"/>
  <c r="J22" i="9"/>
  <c r="J21" i="9"/>
  <c r="J20" i="9"/>
  <c r="J19" i="9"/>
  <c r="J18" i="9"/>
  <c r="J17" i="9"/>
  <c r="J16" i="9"/>
  <c r="J15" i="9"/>
  <c r="J14" i="9"/>
  <c r="J13" i="9"/>
  <c r="J31" i="9" l="1"/>
  <c r="J118" i="9"/>
  <c r="J100" i="9"/>
  <c r="R54" i="9"/>
  <c r="J92" i="9"/>
  <c r="J65" i="9"/>
  <c r="J109" i="9"/>
  <c r="J54" i="9"/>
  <c r="J111" i="9" l="1"/>
  <c r="R111" i="9"/>
  <c r="R43" i="9"/>
  <c r="R46" i="9" s="1"/>
  <c r="R114" i="9" l="1"/>
  <c r="J44" i="9" l="1"/>
  <c r="J46" i="9" s="1"/>
  <c r="J114" i="9" l="1"/>
  <c r="J47" i="9"/>
  <c r="F28" i="8"/>
  <c r="F29" i="8" s="1"/>
  <c r="F9" i="8" s="1"/>
  <c r="Q120" i="9" s="1"/>
  <c r="R120" i="9" s="1"/>
  <c r="R123" i="9" s="1"/>
  <c r="K66" i="19" s="1"/>
  <c r="K70" i="19" s="1"/>
  <c r="J120" i="9" l="1"/>
  <c r="J123" i="9" s="1"/>
  <c r="J9" i="9" s="1"/>
  <c r="K24" i="19" s="1"/>
  <c r="K34" i="19" l="1"/>
  <c r="K2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tc={4500592D-5067-4DFB-87C4-C32270558C3F}</author>
    <author>tc={53848759-B20F-404C-A5FB-113B73304A7D}</author>
  </authors>
  <commentList>
    <comment ref="L4" authorId="0" shapeId="0" xr:uid="{00000000-0006-0000-0400-000001000000}">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@Candace Clevenger - how are 1.0 and 3.0 different? </t>
      </text>
    </comment>
    <comment ref="A102"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I’m not sure what this is?
Are we talking about Community Supports? (That would be the LHCP/MCP contracts above)</t>
      </text>
    </comment>
  </commentList>
</comments>
</file>

<file path=xl/sharedStrings.xml><?xml version="1.0" encoding="utf-8"?>
<sst xmlns="http://schemas.openxmlformats.org/spreadsheetml/2006/main" count="1936" uniqueCount="422">
  <si>
    <t>1.1.0</t>
  </si>
  <si>
    <t>Position Examples</t>
  </si>
  <si>
    <t>Estimated Salary Ranges</t>
  </si>
  <si>
    <t>Common FTE for Sobering Centers/Programs</t>
  </si>
  <si>
    <t xml:space="preserve"> 24/7 Coverage 
(Standard, Common, Not Common)</t>
  </si>
  <si>
    <t>Comments</t>
  </si>
  <si>
    <t>Leadership</t>
  </si>
  <si>
    <t>1.1.1</t>
  </si>
  <si>
    <t>Program Manager</t>
  </si>
  <si>
    <t xml:space="preserve"> 1.0 FTE</t>
  </si>
  <si>
    <t>1.1.2</t>
  </si>
  <si>
    <t>Medical Director (Physician)</t>
  </si>
  <si>
    <t>Sobering Specialists</t>
  </si>
  <si>
    <t>1.1.3</t>
  </si>
  <si>
    <t>Common</t>
  </si>
  <si>
    <t>1.1.4</t>
  </si>
  <si>
    <t>1.1.5</t>
  </si>
  <si>
    <t>1.1.6</t>
  </si>
  <si>
    <t>1.1.7</t>
  </si>
  <si>
    <t>Care/Case Manager</t>
  </si>
  <si>
    <t>Medical Monitoring Staff</t>
  </si>
  <si>
    <t>1.1.8</t>
  </si>
  <si>
    <t>Emergency Medical Technicians (EMTs)</t>
  </si>
  <si>
    <t>1.1.9</t>
  </si>
  <si>
    <t>Medical Assistant (MA)</t>
  </si>
  <si>
    <t>1.1.10</t>
  </si>
  <si>
    <t>Registered Nurse (RN)</t>
  </si>
  <si>
    <t>Standard, if EMS alternate destination</t>
  </si>
  <si>
    <t>1.1.11</t>
  </si>
  <si>
    <t>1.1.12</t>
  </si>
  <si>
    <t>Other Support Staff</t>
  </si>
  <si>
    <t>1.1.13</t>
  </si>
  <si>
    <t>Transporter/Driver</t>
  </si>
  <si>
    <t>1.1.14</t>
  </si>
  <si>
    <t>Security Staff</t>
  </si>
  <si>
    <t>0.0 to 5.0+ FTE</t>
  </si>
  <si>
    <t>1.1.15</t>
  </si>
  <si>
    <t>Client Support Staff</t>
  </si>
  <si>
    <t>1.1.16</t>
  </si>
  <si>
    <t>Housing Navigator/Coordinator</t>
  </si>
  <si>
    <t>1.1.17</t>
  </si>
  <si>
    <t>Police Dept. Liaison</t>
  </si>
  <si>
    <t>1.1.18</t>
  </si>
  <si>
    <t>Emergency Dept. Liaison</t>
  </si>
  <si>
    <t>1.2.0</t>
  </si>
  <si>
    <t>Notes</t>
  </si>
  <si>
    <t>1.2.1</t>
  </si>
  <si>
    <t>1.2.2</t>
  </si>
  <si>
    <t>Hours</t>
  </si>
  <si>
    <t>Weeks per Year</t>
  </si>
  <si>
    <t>Hours per Year</t>
  </si>
  <si>
    <t>1.2.3</t>
  </si>
  <si>
    <t xml:space="preserve">Vacation </t>
  </si>
  <si>
    <t>Tailor to your agency's benefits package.</t>
  </si>
  <si>
    <t xml:space="preserve">Sick </t>
  </si>
  <si>
    <t>Holidays</t>
  </si>
  <si>
    <t>Personal</t>
  </si>
  <si>
    <t>Meeting</t>
  </si>
  <si>
    <t>Account for required staff meetings.</t>
  </si>
  <si>
    <t>Training</t>
  </si>
  <si>
    <t>Account for required and optional agency trainings.</t>
  </si>
  <si>
    <t>Other:</t>
  </si>
  <si>
    <t>1.2.5</t>
  </si>
  <si>
    <t>.</t>
  </si>
  <si>
    <t>1.2.6</t>
  </si>
  <si>
    <t>Annual Days of Operation</t>
  </si>
  <si>
    <t>Hours per Day</t>
  </si>
  <si>
    <t>1.2.7</t>
  </si>
  <si>
    <t>1.2.8</t>
  </si>
  <si>
    <t>2.0.0</t>
  </si>
  <si>
    <t>3.0.0</t>
  </si>
  <si>
    <t xml:space="preserve">Indirect Costs </t>
  </si>
  <si>
    <t>3.1.0</t>
  </si>
  <si>
    <t>3.1.1</t>
  </si>
  <si>
    <t>3.2.1</t>
  </si>
  <si>
    <t>4.0.0</t>
  </si>
  <si>
    <t>Indirect Cost Instructions</t>
  </si>
  <si>
    <t>1.0</t>
  </si>
  <si>
    <t>Revenue Instructions</t>
  </si>
  <si>
    <t>Sobering Center Budget Template</t>
  </si>
  <si>
    <t>Organizational Information</t>
  </si>
  <si>
    <t xml:space="preserve">Organizational Name: </t>
  </si>
  <si>
    <t>&lt;Text&gt;</t>
  </si>
  <si>
    <t>Budget Prepared By:</t>
  </si>
  <si>
    <t>Date Prepared:</t>
  </si>
  <si>
    <t>Operational Budget</t>
  </si>
  <si>
    <t>Instructions</t>
  </si>
  <si>
    <t>Total Recurring Costs</t>
  </si>
  <si>
    <t>Number of Positions</t>
  </si>
  <si>
    <t>Total FTE per Postion
(1.0 max)</t>
  </si>
  <si>
    <t>Salary
(12 months)</t>
  </si>
  <si>
    <t>Total (12 months)</t>
  </si>
  <si>
    <t>Estimated Salary Range</t>
  </si>
  <si>
    <t>Total</t>
  </si>
  <si>
    <t xml:space="preserve">Total Personnel Salary </t>
  </si>
  <si>
    <t xml:space="preserve">Total Start-Up Personnel Salary Costs </t>
  </si>
  <si>
    <t>1.2</t>
  </si>
  <si>
    <t>Personnel Benefits</t>
  </si>
  <si>
    <t>Rate</t>
  </si>
  <si>
    <t>Benefit Type</t>
  </si>
  <si>
    <t>FICA and Medicare</t>
  </si>
  <si>
    <t>Workman's Comp</t>
  </si>
  <si>
    <t>1.2.4</t>
  </si>
  <si>
    <t>Retirement</t>
  </si>
  <si>
    <t>Other</t>
  </si>
  <si>
    <t xml:space="preserve">Total Personnel Benefits </t>
  </si>
  <si>
    <t>Total for Annual Personnel Costs</t>
  </si>
  <si>
    <t>Total Monthly Personnel Costs</t>
  </si>
  <si>
    <t>2.0</t>
  </si>
  <si>
    <t>External Evaluation and Consulting Expenses</t>
  </si>
  <si>
    <t>Hourly Rate</t>
  </si>
  <si>
    <t>Monthly Amount</t>
  </si>
  <si>
    <t>Months</t>
  </si>
  <si>
    <t>External Evaluation and Consulting Total</t>
  </si>
  <si>
    <t>Supplies</t>
  </si>
  <si>
    <t>Category</t>
  </si>
  <si>
    <t>Food</t>
  </si>
  <si>
    <t>Housekeeping/Cleaning</t>
  </si>
  <si>
    <t>Office</t>
  </si>
  <si>
    <t xml:space="preserve">Medical </t>
  </si>
  <si>
    <t>Pharmaceutical Supplies</t>
  </si>
  <si>
    <t>Clothing</t>
  </si>
  <si>
    <t xml:space="preserve">Supplies Total </t>
  </si>
  <si>
    <t>Transportation</t>
  </si>
  <si>
    <t>Mileage</t>
  </si>
  <si>
    <t>Hotel</t>
  </si>
  <si>
    <t>Conference Fees</t>
  </si>
  <si>
    <t>Vehicle Rental</t>
  </si>
  <si>
    <t>Vehicle Purchase</t>
  </si>
  <si>
    <t>Insurance</t>
  </si>
  <si>
    <t xml:space="preserve">Vehicle Maintenance </t>
  </si>
  <si>
    <t>Fuel</t>
  </si>
  <si>
    <t>Transportation Total</t>
  </si>
  <si>
    <t>Facilities</t>
  </si>
  <si>
    <t>Rent</t>
  </si>
  <si>
    <t>Utilities</t>
  </si>
  <si>
    <t>Water</t>
  </si>
  <si>
    <t>Cable</t>
  </si>
  <si>
    <t>Depreciation</t>
  </si>
  <si>
    <t>Interest</t>
  </si>
  <si>
    <t>Maintenance</t>
  </si>
  <si>
    <t>Facilities Total</t>
  </si>
  <si>
    <t>Technology</t>
  </si>
  <si>
    <t>Cell phone</t>
  </si>
  <si>
    <t>Computers</t>
  </si>
  <si>
    <t>Internet</t>
  </si>
  <si>
    <t>Copier</t>
  </si>
  <si>
    <t>Technology Total</t>
  </si>
  <si>
    <t>Other Cost Total</t>
  </si>
  <si>
    <t>Total Annual Operating Costs</t>
  </si>
  <si>
    <t>Total Annual Operational and Personnel Costs Before Indirect Costs</t>
  </si>
  <si>
    <t>3.0</t>
  </si>
  <si>
    <t>Indirect Costs</t>
  </si>
  <si>
    <t>Established Rate</t>
  </si>
  <si>
    <t>Type</t>
  </si>
  <si>
    <t>Indirect Base (Monthly)</t>
  </si>
  <si>
    <t>Percentage</t>
  </si>
  <si>
    <t xml:space="preserve">Percentage </t>
  </si>
  <si>
    <t>Total Annual Indirect</t>
  </si>
  <si>
    <t>4.0</t>
  </si>
  <si>
    <t xml:space="preserve">Other Expenses </t>
  </si>
  <si>
    <t>Other Recurring Operational Costs</t>
  </si>
  <si>
    <t xml:space="preserve">Other: </t>
  </si>
  <si>
    <t>Acquisition</t>
  </si>
  <si>
    <t>Infrastructure Costs</t>
  </si>
  <si>
    <t>Vehicle</t>
  </si>
  <si>
    <t>Other Recurring Cost Total</t>
  </si>
  <si>
    <t>Indirect Cost Calculator</t>
  </si>
  <si>
    <r>
      <rPr>
        <b/>
        <sz val="22"/>
        <color theme="1"/>
        <rFont val="Calibri"/>
        <family val="2"/>
        <scheme val="minor"/>
      </rPr>
      <t xml:space="preserve">Instructions: </t>
    </r>
    <r>
      <rPr>
        <sz val="22"/>
        <color theme="1"/>
        <rFont val="Calibri"/>
        <family val="2"/>
        <scheme val="minor"/>
      </rPr>
      <t xml:space="preserve">Add typical administration positions that are not considered direct </t>
    </r>
  </si>
  <si>
    <t>Total Indirect Costs:</t>
  </si>
  <si>
    <t>Staff/Personnel</t>
  </si>
  <si>
    <t>No. of positions</t>
  </si>
  <si>
    <t>FTE (12 months)</t>
  </si>
  <si>
    <t>Salary (12 months)</t>
  </si>
  <si>
    <t>CEO</t>
  </si>
  <si>
    <t>CFO</t>
  </si>
  <si>
    <t>Clerical</t>
  </si>
  <si>
    <t>Accounting</t>
  </si>
  <si>
    <t>Marketing</t>
  </si>
  <si>
    <t xml:space="preserve">Subtotal for Personnel </t>
  </si>
  <si>
    <t xml:space="preserve">Administrative Personnel Costs </t>
  </si>
  <si>
    <t>Evaluation and Consultant Expenses</t>
  </si>
  <si>
    <t>Number of Months</t>
  </si>
  <si>
    <t>Auditor</t>
  </si>
  <si>
    <t>Legal</t>
  </si>
  <si>
    <t>Evaluator</t>
  </si>
  <si>
    <t>Administrative Supplies</t>
  </si>
  <si>
    <t>Administration Transportation Expenses</t>
  </si>
  <si>
    <t>Administration Transportation Expense Total</t>
  </si>
  <si>
    <t>Interest/Data Costs</t>
  </si>
  <si>
    <t>Facilities Expense Total</t>
  </si>
  <si>
    <t>Technology Expenses</t>
  </si>
  <si>
    <t>Phones</t>
  </si>
  <si>
    <t>Other Expenses</t>
  </si>
  <si>
    <t>Other Expenses Total</t>
  </si>
  <si>
    <t>Revenue Calculator</t>
  </si>
  <si>
    <t>How is 3.0 different than 1.0?</t>
  </si>
  <si>
    <t>Time Period of Budget (12 Months):</t>
  </si>
  <si>
    <t>Total Revenue (including grant support):</t>
  </si>
  <si>
    <t>Number of Beds/Chairs/Cots</t>
  </si>
  <si>
    <r>
      <rPr>
        <b/>
        <sz val="24"/>
        <color rgb="FF000000"/>
        <rFont val="Calibri"/>
        <family val="2"/>
        <scheme val="minor"/>
      </rPr>
      <t xml:space="preserve">1.0 </t>
    </r>
    <r>
      <rPr>
        <b/>
        <sz val="24"/>
        <color rgb="FF000000"/>
        <rFont val="Calibri"/>
        <family val="2"/>
      </rPr>
      <t xml:space="preserve">CalAIM </t>
    </r>
    <r>
      <rPr>
        <b/>
        <sz val="24"/>
        <color rgb="FF000000"/>
        <rFont val="Calibri"/>
        <family val="2"/>
        <scheme val="minor"/>
      </rPr>
      <t>Sobering Care Contracts</t>
    </r>
  </si>
  <si>
    <r>
      <rPr>
        <b/>
        <sz val="11"/>
        <color theme="1"/>
        <rFont val="Calibri"/>
        <family val="2"/>
        <scheme val="minor"/>
      </rPr>
      <t xml:space="preserve">Note: 
A. </t>
    </r>
    <r>
      <rPr>
        <sz val="11"/>
        <color theme="1"/>
        <rFont val="Calibri"/>
        <family val="2"/>
        <scheme val="minor"/>
      </rPr>
      <t xml:space="preserve">Account for multiple admssions per bed day within the occupancy rate.
</t>
    </r>
    <r>
      <rPr>
        <b/>
        <sz val="11"/>
        <color theme="1"/>
        <rFont val="Calibri"/>
        <family val="2"/>
        <scheme val="minor"/>
      </rPr>
      <t>B.</t>
    </r>
    <r>
      <rPr>
        <sz val="11"/>
        <color theme="1"/>
        <rFont val="Calibri"/>
        <family val="2"/>
        <scheme val="minor"/>
      </rPr>
      <t xml:space="preserve"> Proportion of bed days by plan members can not equal more than 100%. 
</t>
    </r>
    <r>
      <rPr>
        <b/>
        <sz val="11"/>
        <color theme="1"/>
        <rFont val="Calibri"/>
        <family val="2"/>
        <scheme val="minor"/>
      </rPr>
      <t>C.</t>
    </r>
    <r>
      <rPr>
        <sz val="11"/>
        <color theme="1"/>
        <rFont val="Calibri"/>
        <family val="2"/>
        <scheme val="minor"/>
      </rPr>
      <t xml:space="preserve"> This case example is not specific to any local health plan or contract.</t>
    </r>
  </si>
  <si>
    <t>Payer/Local Health Plan</t>
  </si>
  <si>
    <t>Month</t>
  </si>
  <si>
    <t>Name of month</t>
  </si>
  <si>
    <t>Number of Beds Days (Available)</t>
  </si>
  <si>
    <t>Proportion of Bed Day by Plan Members</t>
  </si>
  <si>
    <t>Projected Stays</t>
  </si>
  <si>
    <t>July</t>
  </si>
  <si>
    <t>August</t>
  </si>
  <si>
    <t>September</t>
  </si>
  <si>
    <t>October</t>
  </si>
  <si>
    <t>November</t>
  </si>
  <si>
    <t>December</t>
  </si>
  <si>
    <t>January</t>
  </si>
  <si>
    <t>February</t>
  </si>
  <si>
    <t>March</t>
  </si>
  <si>
    <t>April</t>
  </si>
  <si>
    <t>May</t>
  </si>
  <si>
    <t>June</t>
  </si>
  <si>
    <t>Total Annual Capacity</t>
  </si>
  <si>
    <t>Billable Rate</t>
  </si>
  <si>
    <t>Estimated Annual Bed Day Revenue</t>
  </si>
  <si>
    <t xml:space="preserve">Name of month </t>
  </si>
  <si>
    <t>Occupancy Rate</t>
  </si>
  <si>
    <t xml:space="preserve">2.0 Medi-Cal SUD Peer-Support </t>
  </si>
  <si>
    <t>https://www.calmhsa.org/peer-certification/</t>
  </si>
  <si>
    <t>Number of Admissions</t>
  </si>
  <si>
    <t>Average Peer-Support Hours per Admission</t>
  </si>
  <si>
    <t>Total Hours</t>
  </si>
  <si>
    <t>Annual Total Hours</t>
  </si>
  <si>
    <t>15-Minute Billable Rate</t>
  </si>
  <si>
    <r>
      <t xml:space="preserve">3.0 </t>
    </r>
    <r>
      <rPr>
        <b/>
        <sz val="24"/>
        <color theme="1"/>
        <rFont val="Calibri (Body)"/>
      </rPr>
      <t>CalAIM</t>
    </r>
    <r>
      <rPr>
        <b/>
        <sz val="24"/>
        <color theme="1"/>
        <rFont val="Calibri"/>
        <family val="2"/>
        <scheme val="minor"/>
      </rPr>
      <t xml:space="preserve"> Community-Based Support Contracts</t>
    </r>
  </si>
  <si>
    <t>https://www.chcf.org/wp-content/uploads/2023/09/EarlyLessonsCalAIMInitiativesAddressBHNeeds.pdf</t>
  </si>
  <si>
    <r>
      <rPr>
        <b/>
        <sz val="11"/>
        <color theme="1"/>
        <rFont val="Calibri (Body)"/>
      </rPr>
      <t>3.0a CalAIM</t>
    </r>
    <r>
      <rPr>
        <b/>
        <sz val="11"/>
        <color theme="1"/>
        <rFont val="Calibri"/>
        <family val="2"/>
        <scheme val="minor"/>
      </rPr>
      <t xml:space="preserve"> Community Support:</t>
    </r>
  </si>
  <si>
    <t xml:space="preserve">Payer/Local Health Plan: </t>
  </si>
  <si>
    <t>Average Community-Based Support Hours per Admission</t>
  </si>
  <si>
    <t>Total Annual Hours</t>
  </si>
  <si>
    <r>
      <rPr>
        <b/>
        <sz val="11"/>
        <color theme="1"/>
        <rFont val="Calibri (Body)"/>
      </rPr>
      <t>3.0b CalAIM</t>
    </r>
    <r>
      <rPr>
        <b/>
        <sz val="11"/>
        <color theme="1"/>
        <rFont val="Calibri"/>
        <family val="2"/>
        <scheme val="minor"/>
      </rPr>
      <t xml:space="preserve"> Community Support:</t>
    </r>
  </si>
  <si>
    <t>Estimated Annual Community Support Revenue</t>
  </si>
  <si>
    <t>3.0c CalAIM Community Support:</t>
  </si>
  <si>
    <t>3.0d CalAIM Community Support:</t>
  </si>
  <si>
    <t>3.0e CalAIM Community Support:</t>
  </si>
  <si>
    <t>3.0f CalAIM Community Support:</t>
  </si>
  <si>
    <t>4.0 Other Revenue Sources
 (e.g. grants, service revenue, contracts with law enforcement, hospitals, emergency departments, etc.)</t>
  </si>
  <si>
    <t>4.0a</t>
  </si>
  <si>
    <t>Source</t>
  </si>
  <si>
    <t>Total Annual Award/Contract Amount:</t>
  </si>
  <si>
    <t>4.0b</t>
  </si>
  <si>
    <t>4.0c</t>
  </si>
  <si>
    <t>4.0d</t>
  </si>
  <si>
    <t>4.0e</t>
  </si>
  <si>
    <t>Ongoing Revenue Planner</t>
  </si>
  <si>
    <t>Start-Up Revenue Planner</t>
  </si>
  <si>
    <t>Number of Members</t>
  </si>
  <si>
    <t>Total Members</t>
  </si>
  <si>
    <t>Total Annual Members</t>
  </si>
  <si>
    <t>PMPM Billable Rate</t>
  </si>
  <si>
    <t>Estimated Revenue</t>
  </si>
  <si>
    <t>No of client</t>
  </si>
  <si>
    <t>Average Community-Based Support Hours per Client</t>
  </si>
  <si>
    <t xml:space="preserve">Revenue </t>
  </si>
  <si>
    <r>
      <rPr>
        <b/>
        <sz val="16"/>
        <color rgb="FF000000"/>
        <rFont val="Calibri"/>
        <family val="2"/>
        <scheme val="minor"/>
      </rPr>
      <t xml:space="preserve">1.0 </t>
    </r>
    <r>
      <rPr>
        <b/>
        <sz val="16"/>
        <color rgb="FF000000"/>
        <rFont val="Calibri"/>
        <family val="2"/>
      </rPr>
      <t xml:space="preserve">CalAIM </t>
    </r>
    <r>
      <rPr>
        <b/>
        <sz val="16"/>
        <color rgb="FF000000"/>
        <rFont val="Calibri"/>
        <family val="2"/>
        <scheme val="minor"/>
      </rPr>
      <t>Sobering Care Contracts</t>
    </r>
  </si>
  <si>
    <r>
      <t xml:space="preserve">3.0 </t>
    </r>
    <r>
      <rPr>
        <b/>
        <sz val="16"/>
        <color theme="1"/>
        <rFont val="Calibri (Body)"/>
      </rPr>
      <t>CalAIM</t>
    </r>
    <r>
      <rPr>
        <b/>
        <sz val="16"/>
        <color theme="1"/>
        <rFont val="Calibri"/>
        <family val="2"/>
        <scheme val="minor"/>
      </rPr>
      <t xml:space="preserve"> Community-Based Support Contracts</t>
    </r>
  </si>
  <si>
    <t>Net</t>
  </si>
  <si>
    <t>Cost per Stay</t>
  </si>
  <si>
    <t>CalAim Community Support</t>
  </si>
  <si>
    <t>Local Health Plan</t>
  </si>
  <si>
    <t>Medi-Cal</t>
  </si>
  <si>
    <t>Enhanced Care Management</t>
  </si>
  <si>
    <t>Alameda Alliance for Health</t>
  </si>
  <si>
    <t>Peer-Support</t>
  </si>
  <si>
    <t>Housing Transition Navigation Services</t>
  </si>
  <si>
    <t>Anthem Blue Cross</t>
  </si>
  <si>
    <t>Blue Shield of California Promise Health Plan</t>
  </si>
  <si>
    <t>CalOptima</t>
  </si>
  <si>
    <t>CalViva Health</t>
  </si>
  <si>
    <t>CenCal Health</t>
  </si>
  <si>
    <t>Central California Alliance for Health</t>
  </si>
  <si>
    <t>Community Health Group</t>
  </si>
  <si>
    <t>Community Health Plan of Imperial Valley</t>
  </si>
  <si>
    <t>Contra Costa Health Plan</t>
  </si>
  <si>
    <t>Gold Coast Health Plan</t>
  </si>
  <si>
    <t>Health Plan of San Joaquin</t>
  </si>
  <si>
    <t>Health Plan of San Mateo</t>
  </si>
  <si>
    <t>Health Net</t>
  </si>
  <si>
    <t>Inland Empire Health Plan</t>
  </si>
  <si>
    <t>Kaiser Permanente</t>
  </si>
  <si>
    <t>Kern Health Systems</t>
  </si>
  <si>
    <t>L.A. Care Health Plan</t>
  </si>
  <si>
    <t>Molina Healthcare</t>
  </si>
  <si>
    <t>Partnership HealthPlan of California</t>
  </si>
  <si>
    <t>San Francisco Health Plan</t>
  </si>
  <si>
    <t>Santa Clara Family Health Plan</t>
  </si>
  <si>
    <r>
      <rPr>
        <b/>
        <sz val="11"/>
        <color theme="1"/>
        <rFont val="Calibri"/>
        <family val="2"/>
        <scheme val="minor"/>
      </rPr>
      <t>Indirect Cost Worksheet</t>
    </r>
    <r>
      <rPr>
        <sz val="11"/>
        <color theme="1"/>
        <rFont val="Calibri"/>
        <family val="2"/>
        <scheme val="minor"/>
      </rPr>
      <t xml:space="preserve">
- Accommodates established indirect cost rates for agencies that have them
- Provides a framework to estimate indirect costs for agencies without set indirect rates</t>
    </r>
  </si>
  <si>
    <t>Licensed or Unlicensed Mental Health Professional</t>
  </si>
  <si>
    <t>Licensed Practical Nurse (LPN)/Licensed Vocational Nurse (LVN)</t>
  </si>
  <si>
    <t>Nurse Practioner(NP)/Physician Assistant (PA)</t>
  </si>
  <si>
    <t>FTE Planner for Positions that Require 24/7 Coverage</t>
  </si>
  <si>
    <r>
      <t xml:space="preserve">This section of the calculation helps determine the </t>
    </r>
    <r>
      <rPr>
        <sz val="11"/>
        <color theme="1"/>
        <rFont val="Calibri (Body)"/>
      </rPr>
      <t>amount</t>
    </r>
    <r>
      <rPr>
        <sz val="11"/>
        <color theme="1"/>
        <rFont val="Calibri"/>
        <family val="2"/>
        <scheme val="minor"/>
      </rPr>
      <t xml:space="preserve"> of time someone working full time will be available to cover the facility. It assumes a standard work week is 40 hours, but this can be modified to </t>
    </r>
    <r>
      <rPr>
        <sz val="11"/>
        <color theme="1"/>
        <rFont val="Calibri (Body)"/>
      </rPr>
      <t>accommodate</t>
    </r>
    <r>
      <rPr>
        <sz val="11"/>
        <color theme="1"/>
        <rFont val="Calibri"/>
        <family val="2"/>
        <scheme val="minor"/>
      </rPr>
      <t xml:space="preserve"> your work week. </t>
    </r>
  </si>
  <si>
    <t>Paid Time Off and Administrative Hours per Year per Person</t>
  </si>
  <si>
    <r>
      <t>Please account for any</t>
    </r>
    <r>
      <rPr>
        <sz val="11"/>
        <color theme="1"/>
        <rFont val="Calibri (Body)"/>
      </rPr>
      <t xml:space="preserve"> time</t>
    </r>
    <r>
      <rPr>
        <sz val="11"/>
        <color theme="1"/>
        <rFont val="Calibri"/>
        <family val="2"/>
        <scheme val="minor"/>
      </rPr>
      <t xml:space="preserve"> the staff would not be available to provide coverage:</t>
    </r>
  </si>
  <si>
    <t>Coverage Hours per Full-Time Staffed Position</t>
  </si>
  <si>
    <r>
      <rPr>
        <sz val="11"/>
        <color theme="1"/>
        <rFont val="Calibri"/>
        <family val="2"/>
        <scheme val="minor"/>
      </rPr>
      <t>This is the number of hours that a single FTE would be available to provide coverage at the facility.</t>
    </r>
    <r>
      <rPr>
        <b/>
        <sz val="11"/>
        <color theme="1"/>
        <rFont val="Calibri"/>
        <family val="2"/>
        <scheme val="minor"/>
      </rPr>
      <t xml:space="preserve"> </t>
    </r>
  </si>
  <si>
    <t>Enter the number of hours per day each position is needed:
- For 24/7 coverage, enter 24.
- For partial day coverage, enter the specific hours needed (e.g., 8 or 1).</t>
  </si>
  <si>
    <t>Estimated Total FTE per Year per Position with 24/7 Coverage</t>
  </si>
  <si>
    <r>
      <t xml:space="preserve">Personnel Benefits: </t>
    </r>
    <r>
      <rPr>
        <sz val="11"/>
        <color theme="1"/>
        <rFont val="Calibri"/>
        <family val="2"/>
        <scheme val="minor"/>
      </rPr>
      <t>Use this section to add any benefits you offer staff on a percentage basis.</t>
    </r>
  </si>
  <si>
    <t>$82,000–$114,000</t>
  </si>
  <si>
    <t>$222,000–$300,000</t>
  </si>
  <si>
    <t>$40,000–$60,000</t>
  </si>
  <si>
    <t>$58,000–$81,000</t>
  </si>
  <si>
    <t>$37,000–$78,000</t>
  </si>
  <si>
    <t>$45,000–$91,000</t>
  </si>
  <si>
    <t>$40,000–$79,000</t>
  </si>
  <si>
    <t>$38,000–$48,000</t>
  </si>
  <si>
    <t>$40,000–$57,000</t>
  </si>
  <si>
    <t>$124,000–$138,000</t>
  </si>
  <si>
    <t>$65,000–$75,000</t>
  </si>
  <si>
    <t>$139,000–$160,000</t>
  </si>
  <si>
    <t>$40,000–$50,000</t>
  </si>
  <si>
    <t>$44,000–$55,000</t>
  </si>
  <si>
    <t>$49,000–$57,000</t>
  </si>
  <si>
    <t>$49,000–$100,000</t>
  </si>
  <si>
    <t>$56,000–$95,000</t>
  </si>
  <si>
    <t xml:space="preserve">This role typically requires 0.2–0.25 FTE during program implementation. After 6–12 months of successful operations, the time commitment may be reduced to 0.05 FTE (approximately 2 hours per week) for ongoing oversight and consultation. </t>
  </si>
  <si>
    <t>Not common</t>
  </si>
  <si>
    <t xml:space="preserve"> </t>
  </si>
  <si>
    <t>Staffing/Personnel Costs</t>
  </si>
  <si>
    <t>Start-Up Costs</t>
  </si>
  <si>
    <t xml:space="preserve">Total Start-Up Costs								</t>
  </si>
  <si>
    <t>Add other staff positions, as needed</t>
  </si>
  <si>
    <t>Community Health Worker (CHW)/Outreach Worker/Peer Navigator</t>
  </si>
  <si>
    <t>Nonpersonnel Expenses</t>
  </si>
  <si>
    <t>Program/Evaluation Consultant</t>
  </si>
  <si>
    <t>Drop-Off Lounge Expenses</t>
  </si>
  <si>
    <t>Other Program Needs</t>
  </si>
  <si>
    <t>Gas/Electric</t>
  </si>
  <si>
    <t>Phones — Landline</t>
  </si>
  <si>
    <t>Other from Indirect Workbook</t>
  </si>
  <si>
    <t>Number of Positions
List Needed Number</t>
  </si>
  <si>
    <t>Number of Months Costs Are Needed</t>
  </si>
  <si>
    <t xml:space="preserve">Total Start-Up Personnel Benefits </t>
  </si>
  <si>
    <t>Total for Start-Up Personnel Costs</t>
  </si>
  <si>
    <t>Hours per Month</t>
  </si>
  <si>
    <t>External Evaluation and Consulting Start-Up Total</t>
  </si>
  <si>
    <t>Total Start-Up Operating Costs</t>
  </si>
  <si>
    <t>Total Operational and Personnel Start-Up Costs Before Indirect Costs</t>
  </si>
  <si>
    <t>Indirect Base (Start-Up Period)</t>
  </si>
  <si>
    <t>Total Annual Start-Up Indirect</t>
  </si>
  <si>
    <t>Other One-Time Costs</t>
  </si>
  <si>
    <t xml:space="preserve">Other One-Time Start-Up Cost Total		</t>
  </si>
  <si>
    <t>Only use this calculator if you do not have an indirect cost rate!</t>
  </si>
  <si>
    <t>Human Resources</t>
  </si>
  <si>
    <t>Instructions: Add costs that should be included in indirect cost and not included in regular budget.</t>
  </si>
  <si>
    <t>Evaluation and Consultant Expense Total</t>
  </si>
  <si>
    <t>Administrative Supplies Expense Total</t>
  </si>
  <si>
    <t>Technology Expense Total</t>
  </si>
  <si>
    <t>Total Nonpersonnel Expenses</t>
  </si>
  <si>
    <r>
      <rPr>
        <b/>
        <sz val="11"/>
        <color theme="1"/>
        <rFont val="Calibri"/>
        <family val="2"/>
        <scheme val="minor"/>
      </rPr>
      <t xml:space="preserve">Note: 
A. </t>
    </r>
    <r>
      <rPr>
        <sz val="11"/>
        <color theme="1"/>
        <rFont val="Calibri"/>
        <family val="2"/>
        <scheme val="minor"/>
      </rPr>
      <t xml:space="preserve">Account for multiple admssions per bed day within the occupancy rate.
</t>
    </r>
    <r>
      <rPr>
        <b/>
        <sz val="11"/>
        <color theme="1"/>
        <rFont val="Calibri"/>
        <family val="2"/>
        <scheme val="minor"/>
      </rPr>
      <t>B.</t>
    </r>
    <r>
      <rPr>
        <sz val="11"/>
        <color theme="1"/>
        <rFont val="Calibri"/>
        <family val="2"/>
        <scheme val="minor"/>
      </rPr>
      <t xml:space="preserve"> Proportion of bed days by plan members cannot equal more than 100%. 
</t>
    </r>
    <r>
      <rPr>
        <b/>
        <sz val="11"/>
        <color theme="1"/>
        <rFont val="Calibri"/>
        <family val="2"/>
        <scheme val="minor"/>
      </rPr>
      <t>C.</t>
    </r>
    <r>
      <rPr>
        <sz val="11"/>
        <color theme="1"/>
        <rFont val="Calibri"/>
        <family val="2"/>
        <scheme val="minor"/>
      </rPr>
      <t xml:space="preserve"> This case example is not specific to any local health plan or contract.</t>
    </r>
  </si>
  <si>
    <t>Number of Bed Days (Available)</t>
  </si>
  <si>
    <t>Total Start-Up Revenue (***including grant support):</t>
  </si>
  <si>
    <t>Percentage Covered by Health Plan</t>
  </si>
  <si>
    <t>No. of clients</t>
  </si>
  <si>
    <t>Total Start-Up Costs</t>
  </si>
  <si>
    <r>
      <t xml:space="preserve">1. Review the provided list of potential staff positions for your sobering center.
2. Select the positions needed for your facility.
3. Add any other positions not included in the list.
4. Calculate staffing hours to ensure 24/7 coverage, accounting for the following:
- Staff time off
- Shift patterns
- Schedule rotations
</t>
    </r>
    <r>
      <rPr>
        <b/>
        <sz val="11"/>
        <color theme="1"/>
        <rFont val="Calibri"/>
        <family val="2"/>
        <scheme val="minor"/>
      </rPr>
      <t>Note:</t>
    </r>
    <r>
      <rPr>
        <sz val="11"/>
        <color theme="1"/>
        <rFont val="Calibri"/>
        <family val="2"/>
        <scheme val="minor"/>
      </rPr>
      <t xml:space="preserve"> Sobering centers typically operate continuously — 24 hours per day, 7 days per week. Staff shifts can be structured in different ways to accommodate coverage:
- Standard 8-hour shifts (three shifts per day)
- Extended 10–12 hour shifts (two shifts per day)</t>
    </r>
  </si>
  <si>
    <r>
      <t xml:space="preserve">If incorporated in the staffing plan, primary coverage is typically needed overnight (6:00 PM–6:00 AM).
Additional daytime security coverage may be required if limited staff are present during day shifts.
</t>
    </r>
    <r>
      <rPr>
        <b/>
        <sz val="11"/>
        <color theme="1"/>
        <rFont val="Calibri"/>
        <family val="2"/>
        <scheme val="minor"/>
      </rPr>
      <t>Note:</t>
    </r>
    <r>
      <rPr>
        <sz val="11"/>
        <color theme="1"/>
        <rFont val="Calibri"/>
        <family val="2"/>
        <scheme val="minor"/>
      </rPr>
      <t xml:space="preserve"> Security staffing is not required for all sobering centers. The need for security should be assessed based on:
- Facility location
- Client population
- Number of staff members on duty
- Local safety considerations
- Program model and philosophy
Many sobering centers operate successfully without dedicated security staff by emphasizing de-escalation training for all staff and maintaining appropriate staffing ratios. When security is used, the role focuses on ensuring a safe environment while supporting the program's low-barrier, nonpunitive approach to care.</t>
    </r>
  </si>
  <si>
    <t>Recovery/Peer Support Specialist</t>
  </si>
  <si>
    <t xml:space="preserve">2.0 Medi-Cal SUD Peer Support </t>
  </si>
  <si>
    <t>Average Peer Support Hours per Admission</t>
  </si>
  <si>
    <r>
      <t xml:space="preserve">The Blueprint for Sobering Care in California: Financial Toolkit is designed to assist organizations in California with estimating costs, revenue streams, and financial sustainability related to operating a sobering center. This toolkit serves as a companion resource to help providers optimize financing strategies for sobering center operations under CalAIM's Community Supports program and other funding mechanisms.
The toolkit includes the following components:
1. Analysis of potential revenue sources, such as the following:
- CalAIM Community Supports reimbursement
- County behavioral health funding
- Grant funding opportunities
- Other local funding streams
2. Cost estimation templates:
- Staffing models and personnel expenses
- Facility costs and overhead
- Medical supplies and equipment
- Transportation
- Administrative costs
</t>
    </r>
    <r>
      <rPr>
        <b/>
        <sz val="20"/>
        <color theme="0"/>
        <rFont val="Calibri (Body)"/>
      </rPr>
      <t>Note:</t>
    </r>
    <r>
      <rPr>
        <sz val="20"/>
        <color theme="0"/>
        <rFont val="Calibri (Body)"/>
      </rPr>
      <t xml:space="preserve"> This toolkit is designed for informational and planning purposes only. It provides estimates to support financial modeling but should not be considered definitive. The toolkit does not address licensing, certification, or specific contractual requirements, which vary by jurisdiction and funding source.
The toolkit reflects financing options and cost structures that are accurate as of May 2025. Given the evolving nature of sobering center services and CalAIM implementation, users should verify current requirements and rates with relevant payers and regulatory bodies.
This Financial Planning Toolkit was developed with support from the ***California Health Care Foundation. The views, information, and guidance provided do not necessarily reflect the policies or positions of the California ***Department of Health Care Services or other state/county agencies.
Legal disclaimer: California Health Care Foundation and Wellbeing in Action shall not be held liable for any damages or losses arising from use of this planning tool***. Users are responsible for verifying all information and ensuring compliance with applicable laws, regulations, and contractual requirements.</t>
    </r>
  </si>
  <si>
    <r>
      <t>Revenue Projection Worksheet</t>
    </r>
    <r>
      <rPr>
        <sz val="11"/>
        <color theme="1"/>
        <rFont val="Calibri"/>
        <family val="2"/>
        <scheme val="minor"/>
      </rPr>
      <t xml:space="preserve">
- Lists current potential revenue sources
- Can be customized by adding new sources or removing irrelevant ones</t>
    </r>
  </si>
  <si>
    <r>
      <rPr>
        <b/>
        <sz val="11"/>
        <color theme="1"/>
        <rFont val="Calibri"/>
        <family val="2"/>
        <scheme val="minor"/>
      </rPr>
      <t>Note:</t>
    </r>
    <r>
      <rPr>
        <sz val="11"/>
        <color theme="1"/>
        <rFont val="Calibri"/>
        <family val="2"/>
        <scheme val="minor"/>
      </rPr>
      <t xml:space="preserve"> Given variations in local policies and managed care plan contracts, users should confirm specific rates and requirements with relevant payers.</t>
    </r>
  </si>
  <si>
    <t>Instructions and FTE Planner</t>
  </si>
  <si>
    <t>Sobering Center Budget Template Instructions</t>
  </si>
  <si>
    <t>The Sobering Center Financial Planning Toolkit includes resources to help organizations assess the financial viability and sustainability of sobering center operations. The toolkit focuses on three key areas:</t>
  </si>
  <si>
    <t>List all direct expenses here. Do not include any costs that are already covered in your indirect cost calculation. If you have expenses that are indirect and you're not using an indirect cost percentage, add those costs to the Indirect Cost worksheet.</t>
  </si>
  <si>
    <t>Certified Drug and Alcohol Counselor</t>
  </si>
  <si>
    <r>
      <t xml:space="preserve">1.0 </t>
    </r>
    <r>
      <rPr>
        <b/>
        <sz val="14"/>
        <color theme="1"/>
        <rFont val="Calibri (Body)"/>
      </rPr>
      <t>Personnel</t>
    </r>
    <r>
      <rPr>
        <b/>
        <sz val="14"/>
        <color theme="1"/>
        <rFont val="Calibri"/>
        <family val="2"/>
        <scheme val="minor"/>
      </rPr>
      <t xml:space="preserve"> Section</t>
    </r>
  </si>
  <si>
    <r>
      <rPr>
        <b/>
        <sz val="11"/>
        <color theme="1"/>
        <rFont val="Calibri"/>
        <family val="2"/>
        <scheme val="minor"/>
      </rPr>
      <t xml:space="preserve"> Purpose:</t>
    </r>
    <r>
      <rPr>
        <sz val="11"/>
        <color theme="1"/>
        <rFont val="Calibri"/>
        <family val="2"/>
        <scheme val="minor"/>
      </rPr>
      <t xml:space="preserve"> Use this to approximate the number of staff needed to anticipate the number of FTEs needed to cover 24/7 staff. This is helpful when you are required to have staff on site all the time. </t>
    </r>
  </si>
  <si>
    <t>For example, if you needed a peer support specialist on site 24/7, this is the number you would need to hire to cover all shifts for an entire year.</t>
  </si>
  <si>
    <r>
      <rPr>
        <b/>
        <sz val="11"/>
        <color theme="1"/>
        <rFont val="Calibri"/>
        <family val="2"/>
        <scheme val="minor"/>
      </rPr>
      <t xml:space="preserve">Other Expenses: </t>
    </r>
    <r>
      <rPr>
        <sz val="11"/>
        <color theme="1"/>
        <rFont val="Calibri"/>
        <family val="2"/>
        <scheme val="minor"/>
      </rPr>
      <t xml:space="preserve">This section is for any cost that would not be included in the costs already and not part of your indirect cost rate or projections.  </t>
    </r>
  </si>
  <si>
    <r>
      <rPr>
        <b/>
        <sz val="11"/>
        <color theme="1"/>
        <rFont val="Calibri"/>
        <family val="2"/>
        <scheme val="minor"/>
      </rPr>
      <t>Medi-Cal SUD Peer Support.</t>
    </r>
    <r>
      <rPr>
        <sz val="11"/>
        <color theme="1"/>
        <rFont val="Calibri"/>
        <family val="2"/>
        <scheme val="minor"/>
      </rPr>
      <t xml:space="preserve"> This section is designed to track admissions, peer support service hours, and estimated revenue for Medi-Cal Substance Use Disorder (SUD) Peer Support services over a 12-month period. You can estimate admissions, peer-support service hours per admission, and estimated revenue for peer services over a 12-month period.</t>
    </r>
  </si>
  <si>
    <r>
      <rPr>
        <b/>
        <sz val="11"/>
        <color theme="1"/>
        <rFont val="Calibri"/>
        <family val="2"/>
        <scheme val="minor"/>
      </rPr>
      <t xml:space="preserve">Other Revenue Sources. </t>
    </r>
    <r>
      <rPr>
        <sz val="11"/>
        <color theme="1"/>
        <rFont val="Calibri"/>
        <family val="2"/>
        <scheme val="minor"/>
      </rPr>
      <t xml:space="preserve">This section allows planners to enter the annual grant budgets and contracts that are associated with either operational or capital investments for an operational or start-up year. </t>
    </r>
  </si>
  <si>
    <r>
      <rPr>
        <b/>
        <sz val="11"/>
        <color theme="1"/>
        <rFont val="Calibri"/>
        <family val="2"/>
        <scheme val="minor"/>
      </rPr>
      <t>CalAIM Sobering Care.</t>
    </r>
    <r>
      <rPr>
        <sz val="11"/>
        <color theme="1"/>
        <rFont val="Calibri"/>
        <family val="2"/>
        <scheme val="minor"/>
      </rPr>
      <t xml:space="preserve"> This section is designed to track the projected usage and financial estimates for bed/chair/cot availability within the program over a 12-month period for billing local health plans. For a start-up year, make modest monthly estimates for the proportion of bed days occupied by the health plans' members in the initial months, and progressively increasing to your projected ceiling. For example, in regions with one local health plan, they may estimate that 80% or more of people served will be health plan members.  </t>
    </r>
  </si>
  <si>
    <t xml:space="preserve">Total Noncoverage Hours </t>
  </si>
  <si>
    <t>Health Insurance</t>
  </si>
  <si>
    <t>Benefit Percentage</t>
  </si>
  <si>
    <t>Janitorial Staff</t>
  </si>
  <si>
    <t>Medical Director</t>
  </si>
  <si>
    <t>Facilities Expenses</t>
  </si>
  <si>
    <t>Total Recurring Revenue (Including Grant Support):</t>
  </si>
  <si>
    <t>Hours Worked in a Week per Person</t>
  </si>
  <si>
    <r>
      <t>Total Number of Hours Based on the</t>
    </r>
    <r>
      <rPr>
        <b/>
        <sz val="11"/>
        <color rgb="FFFF0000"/>
        <rFont val="Calibri (Body)"/>
      </rPr>
      <t xml:space="preserve"> </t>
    </r>
    <r>
      <rPr>
        <b/>
        <sz val="11"/>
        <color theme="1"/>
        <rFont val="Calibri (Body)"/>
      </rPr>
      <t>A</t>
    </r>
    <r>
      <rPr>
        <b/>
        <sz val="11"/>
        <color theme="1"/>
        <rFont val="Calibri"/>
        <family val="2"/>
        <scheme val="minor"/>
      </rPr>
      <t>nnual Hours of Operation</t>
    </r>
  </si>
  <si>
    <t xml:space="preserve">Other Administrative Consultants: </t>
  </si>
  <si>
    <t>Total FTE per Postion
(1.0 Max — Show Number of Positions in First Column)</t>
  </si>
  <si>
    <t>Positions</t>
  </si>
  <si>
    <r>
      <rPr>
        <b/>
        <sz val="24"/>
        <color theme="1"/>
        <rFont val="Calibri (Body)"/>
      </rPr>
      <t>4.0 Other Revenue Sources</t>
    </r>
    <r>
      <rPr>
        <b/>
        <sz val="16"/>
        <color theme="1"/>
        <rFont val="Calibri"/>
        <family val="2"/>
        <scheme val="minor"/>
      </rPr>
      <t xml:space="preserve">
 (e.g., Grants, Service Revenue, Contracts with Law Enforcement, Hospitals, Emergency Departments)</t>
    </r>
  </si>
  <si>
    <r>
      <rPr>
        <b/>
        <sz val="24"/>
        <color theme="1"/>
        <rFont val="Calibri (Body)"/>
      </rPr>
      <t>4.0 Other Start-Up Revenue Sources</t>
    </r>
    <r>
      <rPr>
        <b/>
        <sz val="16"/>
        <color theme="1"/>
        <rFont val="Calibri"/>
        <family val="2"/>
        <scheme val="minor"/>
      </rPr>
      <t xml:space="preserve">
 (e.g., Grants, Service Revenue, Contracts with Law Enforcement, Hospitals, Emergency Departments)</t>
    </r>
  </si>
  <si>
    <t>During initial implementation, a full-time (1.0 FTE) Program Director should oversee both administrative and clinical operations of the sobering center. After the first year, if operations are running smoothly, this position could potentially be reduced to part-time status.
The Program Director's scope should include:
- Administrative oversight (e.g., staffing hiring, and supervision)
- Clinical operations management
- Overall program leadership
This ensures unified direction of the program during the critical start-up period, with flexibility to adjust staffing levels once operations are established.</t>
  </si>
  <si>
    <r>
      <t xml:space="preserve">Medical/Clinical Director position may be filled by one of the following:
- A contracted physician
- An existing physician from the partner health care organization
</t>
    </r>
    <r>
      <rPr>
        <b/>
        <sz val="11"/>
        <color rgb="FF000000"/>
        <rFont val="Calibri"/>
        <family val="2"/>
        <scheme val="minor"/>
      </rPr>
      <t xml:space="preserve">Key responsibilities include:
</t>
    </r>
    <r>
      <rPr>
        <sz val="11"/>
        <color rgb="FF000000"/>
        <rFont val="Calibri"/>
        <family val="2"/>
        <scheme val="minor"/>
      </rPr>
      <t>- Developing medical protocols
- Providing medical oversight
- Ensuring clinical quality and safety
The reduced hours reflect the transition from active protocol development to maintaining established clinical operations.</t>
    </r>
  </si>
  <si>
    <t xml:space="preserve">5.0 FTE or more of one (or combination) of these positions. </t>
  </si>
  <si>
    <t>Peer/Recovery Specialists are often part of the staffing model; they typically work extended 10–12-hour shifts rather than 8-hour shifts.</t>
  </si>
  <si>
    <t>5.0 FTE or more of one (or combination) of these positions.</t>
  </si>
  <si>
    <t>EMTs are often part of the staffing model; they typically work extended 10–12-hour shifts rather than 8-hour shifts.</t>
  </si>
  <si>
    <t>Time Period of Budget (12 Month):</t>
  </si>
  <si>
    <t>Nurse Practitioner(NP)/Physician Assistant (PA)</t>
  </si>
  <si>
    <r>
      <rPr>
        <b/>
        <sz val="11"/>
        <color theme="1"/>
        <rFont val="Calibri"/>
        <family val="2"/>
        <scheme val="minor"/>
      </rPr>
      <t xml:space="preserve">Nonpersonnel Expenses: </t>
    </r>
    <r>
      <rPr>
        <sz val="11"/>
        <color theme="1"/>
        <rFont val="Calibri"/>
        <family val="2"/>
        <scheme val="minor"/>
      </rPr>
      <t>This section is where all other costs will be applied. Add expenses as needed.</t>
    </r>
  </si>
  <si>
    <r>
      <rPr>
        <b/>
        <sz val="11"/>
        <color theme="1"/>
        <rFont val="Calibri"/>
        <family val="2"/>
        <scheme val="minor"/>
      </rPr>
      <t xml:space="preserve">Indirect Cost Rate: </t>
    </r>
    <r>
      <rPr>
        <sz val="11"/>
        <color theme="1"/>
        <rFont val="Calibri"/>
        <family val="2"/>
        <scheme val="minor"/>
      </rPr>
      <t>If you have an established indirect cost rate add it within this section, otherewise use the 'Indirect Cost' worksheet to calculate an indirect rate.</t>
    </r>
  </si>
  <si>
    <t>Cost</t>
  </si>
  <si>
    <r>
      <rPr>
        <b/>
        <sz val="11"/>
        <color theme="1"/>
        <rFont val="Calibri"/>
        <family val="2"/>
        <scheme val="minor"/>
      </rPr>
      <t xml:space="preserve">Indirect Basis: </t>
    </r>
    <r>
      <rPr>
        <sz val="11"/>
        <color theme="1"/>
        <rFont val="Calibri"/>
        <family val="2"/>
        <scheme val="minor"/>
      </rPr>
      <t xml:space="preserve">Your indirect cost will be based on the costs established when you received your approved rate. Established Rate
"Indirect Base (Monthly)" refers to the base amount or pool of expenses that are subject to indirect cost calculations, measured on a monthly basis. This is the total value from which indirect cost is determined.
"Percentage" refers to the rate applied to the indirect base to calculate the actual indirect cost charged. For example, if the base is $10,000 monthly and the percentage rate is 10%, the indirect cost for that month would be $1,000.
The "Type" column in this context would explain whether the established rate is tied to a specific calculation method (such as percentage of salaries, percentage of total costs, etc.), but this section of the table is blank in your image.
On the "Operational and Statu-Up Budget" worksheet, identify the type of cost in cell E110 and the related cost for the project in cell F110. The percentage will be in cell F111. Your total indirect cost per month will automatically calculate, and you should add the number of months — usually 12 if you are preparing an annual budget.  </t>
    </r>
  </si>
  <si>
    <r>
      <rPr>
        <b/>
        <sz val="11"/>
        <color theme="1"/>
        <rFont val="Calibri"/>
        <family val="2"/>
        <scheme val="minor"/>
      </rPr>
      <t xml:space="preserve">Other from Indirect Worksheet: </t>
    </r>
    <r>
      <rPr>
        <sz val="11"/>
        <color theme="1"/>
        <rFont val="Calibri"/>
        <family val="2"/>
        <scheme val="minor"/>
      </rPr>
      <t>If you do not have an established rate, you may use the Indirect Cost worksheet to estimate the indirect cost for the project.</t>
    </r>
  </si>
  <si>
    <r>
      <t xml:space="preserve">Program costs fall into two categories: direct and indirect:
</t>
    </r>
    <r>
      <rPr>
        <b/>
        <sz val="11"/>
        <color theme="1"/>
        <rFont val="Calibri"/>
        <family val="2"/>
        <scheme val="minor"/>
      </rPr>
      <t>- Direct program costs.</t>
    </r>
    <r>
      <rPr>
        <sz val="11"/>
        <color theme="1"/>
        <rFont val="Calibri"/>
        <family val="2"/>
        <scheme val="minor"/>
      </rPr>
      <t xml:space="preserve"> These are expenses that can be clearly linked to a specific program. (Example: A staff member who works full-time in the program, like a 24/7 care provider.) These costs serve only that particular program.
</t>
    </r>
    <r>
      <rPr>
        <b/>
        <sz val="11"/>
        <color theme="1"/>
        <rFont val="Calibri"/>
        <family val="2"/>
        <scheme val="minor"/>
      </rPr>
      <t>- Indirect costs.</t>
    </r>
    <r>
      <rPr>
        <sz val="11"/>
        <color theme="1"/>
        <rFont val="Calibri"/>
        <family val="2"/>
        <scheme val="minor"/>
      </rPr>
      <t xml:space="preserve"> These are expenses that benefit your entire organization. (Example: Your organization's CEO, whose work supports all programs.) These costs are shared across multiple programs.
</t>
    </r>
    <r>
      <rPr>
        <b/>
        <sz val="11"/>
        <color theme="1"/>
        <rFont val="Calibri"/>
        <family val="2"/>
        <scheme val="minor"/>
      </rPr>
      <t xml:space="preserve">Using Indirect Cost Rates
</t>
    </r>
    <r>
      <rPr>
        <sz val="11"/>
        <color theme="1"/>
        <rFont val="Calibri"/>
        <family val="2"/>
        <scheme val="minor"/>
      </rPr>
      <t>You can apply indirect costs in one of two ways:</t>
    </r>
    <r>
      <rPr>
        <b/>
        <sz val="11"/>
        <color theme="1"/>
        <rFont val="Calibri"/>
        <family val="2"/>
        <scheme val="minor"/>
      </rPr>
      <t xml:space="preserve">
1. Using an Established Indirect Cost Rate: </t>
    </r>
    <r>
      <rPr>
        <sz val="11"/>
        <color theme="1"/>
        <rFont val="Calibri"/>
        <family val="2"/>
        <scheme val="minor"/>
      </rPr>
      <t>If your organization already has an approved indirect cost rate (from a federal or state agency), apply that rate to the appropriate cost base (commonly total personnel and fringe benefits).</t>
    </r>
    <r>
      <rPr>
        <b/>
        <sz val="11"/>
        <color theme="1"/>
        <rFont val="Calibri"/>
        <family val="2"/>
        <scheme val="minor"/>
      </rPr>
      <t xml:space="preserve">
</t>
    </r>
    <r>
      <rPr>
        <sz val="11"/>
        <color theme="1"/>
        <rFont val="Calibri"/>
        <family val="2"/>
        <scheme val="minor"/>
      </rPr>
      <t>Enter this approved rate in section of the 'Operational and Stuat-Up Budget'</t>
    </r>
    <r>
      <rPr>
        <b/>
        <sz val="11"/>
        <color theme="1"/>
        <rFont val="Calibri"/>
        <family val="2"/>
        <scheme val="minor"/>
      </rPr>
      <t xml:space="preserve">
2. Without an Established Rate: </t>
    </r>
    <r>
      <rPr>
        <sz val="11"/>
        <color theme="1"/>
        <rFont val="Calibri"/>
        <family val="2"/>
        <scheme val="minor"/>
      </rPr>
      <t>If you do not have an approved rate, use the worksheet to calculate your organization’s actual indirect costs.</t>
    </r>
    <r>
      <rPr>
        <b/>
        <sz val="11"/>
        <color theme="1"/>
        <rFont val="Calibri"/>
        <family val="2"/>
        <scheme val="minor"/>
      </rPr>
      <t xml:space="preserve">
Important Guidance
</t>
    </r>
    <r>
      <rPr>
        <sz val="11"/>
        <color theme="1"/>
        <rFont val="Calibri"/>
        <family val="2"/>
        <scheme val="minor"/>
      </rPr>
      <t>- Avoid double-counting. Do not include the same expense in both the operating budget and the indirect cost section.
- Assign each expense to only one category—either direct/operating or indirect.</t>
    </r>
  </si>
  <si>
    <r>
      <rPr>
        <b/>
        <sz val="11"/>
        <color rgb="FF000000"/>
        <rFont val="Calibri"/>
        <family val="2"/>
        <scheme val="minor"/>
      </rPr>
      <t>Other CalAIM Community-Based Services.</t>
    </r>
    <r>
      <rPr>
        <sz val="11"/>
        <color rgb="FF000000"/>
        <rFont val="Calibri"/>
        <family val="2"/>
        <scheme val="minor"/>
      </rPr>
      <t xml:space="preserve"> This section is designed to track admissions, community support service hours, and estimated revenue for CalAIM services over a 12-month period. Select the Community-Based Supports and local health plan, and enter your respective rate, in addition to the number of admissions and the average estimated hours you expect each person to receive of the respective service. </t>
    </r>
  </si>
  <si>
    <t>Estimated Annual Revenue</t>
  </si>
  <si>
    <t>4.0f</t>
  </si>
  <si>
    <t>3.0.a CalAIM Community Support:</t>
  </si>
  <si>
    <t>3.0b CalAIM Community Support:</t>
  </si>
  <si>
    <t>Per Member Per Month (PMPM) Contract</t>
  </si>
  <si>
    <t>Direct Service Hour Contract</t>
  </si>
  <si>
    <t>3.0a CalAIM Community Support:</t>
  </si>
  <si>
    <r>
      <rPr>
        <b/>
        <sz val="11"/>
        <color rgb="FF000000"/>
        <rFont val="Calibri"/>
        <family val="2"/>
        <scheme val="minor"/>
      </rPr>
      <t xml:space="preserve">Operational and Start-Up Budget Worksheet
</t>
    </r>
    <r>
      <rPr>
        <sz val="11"/>
        <color rgb="FF000000"/>
        <rFont val="Calibri"/>
        <family val="2"/>
        <scheme val="minor"/>
      </rPr>
      <t>- Monthly operating costs projected across 12 months
- A separate section for start-up expenses
- Staffing costs (clinical, support staff, ancillary staff)
- Facility costs (rent/mortgage, utilities, maintenance)
- Medical supplies and equipment
- Transportation
- Administrative overhead
- Other expenses</t>
    </r>
  </si>
  <si>
    <t>Toolkit Worksheets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</si>
</sst>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00"/>
    <numFmt numFmtId="165" formatCode="_(* #,##0.0_);_(* \(#,##0.0\);_(* &quot;-&quot;??_);_(@_)"/>
    <numFmt numFmtId="166" formatCode="_(* #,##0_);_(* \(#,##0\);_(* &quot;-&quot;??_);_(@_)"/>
    <numFmt numFmtId="167" formatCode="0.0"/>
  </numFmts>
  <fonts count="5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sz val="12"/>
      <color theme="1"/>
      <name val="Calibri"/>
      <family val="2"/>
      <scheme val="minor"/>
    </font>
    <font>
      <b/>
      <sz val="20"/>
      <color theme="1"/>
      <name val="Calibri"/>
      <family val="2"/>
      <scheme val="minor"/>
    </font>
    <font>
      <b/>
      <sz val="24"/>
      <color theme="1"/>
      <name val="Calibri"/>
      <family val="2"/>
      <scheme val="minor"/>
    </font>
    <font>
      <b/>
      <sz val="36"/>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
      <sz val="11"/>
      <color theme="0"/>
      <name val="Calibri"/>
      <family val="2"/>
      <scheme val="minor"/>
    </font>
    <font>
      <b/>
      <sz val="36"/>
      <color theme="0"/>
      <name val="Calibri"/>
      <family val="2"/>
      <scheme val="minor"/>
    </font>
    <font>
      <sz val="48"/>
      <color theme="0"/>
      <name val="Calibri"/>
      <family val="2"/>
      <scheme val="minor"/>
    </font>
    <font>
      <sz val="11"/>
      <color rgb="FF000000"/>
      <name val="Calibri"/>
      <family val="2"/>
      <scheme val="minor"/>
    </font>
    <font>
      <b/>
      <sz val="20"/>
      <color theme="0"/>
      <name val="Calibri"/>
      <family val="2"/>
      <scheme val="minor"/>
    </font>
    <font>
      <sz val="8"/>
      <name val="Calibri"/>
      <family val="2"/>
      <scheme val="minor"/>
    </font>
    <font>
      <b/>
      <sz val="28"/>
      <color theme="1"/>
      <name val="Calibri"/>
      <family val="2"/>
      <scheme val="minor"/>
    </font>
    <font>
      <sz val="28"/>
      <color theme="1"/>
      <name val="Calibri"/>
      <family val="2"/>
      <scheme val="minor"/>
    </font>
    <font>
      <sz val="22"/>
      <color theme="1"/>
      <name val="Calibri"/>
      <family val="2"/>
      <scheme val="minor"/>
    </font>
    <font>
      <b/>
      <sz val="22"/>
      <color theme="1"/>
      <name val="Calibri"/>
      <family val="2"/>
      <scheme val="minor"/>
    </font>
    <font>
      <b/>
      <sz val="48"/>
      <color theme="1"/>
      <name val="Calibri"/>
      <family val="2"/>
      <scheme val="minor"/>
    </font>
    <font>
      <sz val="24"/>
      <color theme="1"/>
      <name val="Calibri"/>
      <family val="2"/>
      <scheme val="minor"/>
    </font>
    <font>
      <b/>
      <sz val="11"/>
      <color rgb="FFFF0000"/>
      <name val="Calibri (Body)"/>
    </font>
    <font>
      <sz val="11"/>
      <color rgb="FFFF0000"/>
      <name val="Calibri"/>
      <family val="2"/>
      <scheme val="minor"/>
    </font>
    <font>
      <sz val="11"/>
      <color theme="9" tint="-0.249977111117893"/>
      <name val="Calibri"/>
      <family val="2"/>
      <scheme val="minor"/>
    </font>
    <font>
      <b/>
      <sz val="11"/>
      <color theme="1"/>
      <name val="Calibri (Body)"/>
    </font>
    <font>
      <sz val="11"/>
      <color theme="1"/>
      <name val="Calibri (Body)"/>
    </font>
    <font>
      <b/>
      <sz val="24"/>
      <color theme="1"/>
      <name val="Calibri (Body)"/>
    </font>
    <font>
      <b/>
      <sz val="14"/>
      <color theme="1"/>
      <name val="Calibri (Body)"/>
    </font>
    <font>
      <b/>
      <sz val="14"/>
      <color rgb="FF000000"/>
      <name val="Calibri"/>
      <family val="2"/>
      <scheme val="minor"/>
    </font>
    <font>
      <sz val="18"/>
      <color theme="1"/>
      <name val="Calibri"/>
      <family val="2"/>
      <scheme val="minor"/>
    </font>
    <font>
      <b/>
      <sz val="11"/>
      <color rgb="FF000000"/>
      <name val="Calibri"/>
      <family val="2"/>
      <scheme val="minor"/>
    </font>
    <font>
      <b/>
      <sz val="24"/>
      <color rgb="FF000000"/>
      <name val="Calibri"/>
      <family val="2"/>
      <scheme val="minor"/>
    </font>
    <font>
      <b/>
      <sz val="24"/>
      <color rgb="FF000000"/>
      <name val="Calibri"/>
      <family val="2"/>
    </font>
    <font>
      <sz val="20"/>
      <color theme="0"/>
      <name val="Calibri (Body)"/>
    </font>
    <font>
      <sz val="14"/>
      <color theme="0"/>
      <name val="Calibri"/>
      <family val="2"/>
      <scheme val="minor"/>
    </font>
    <font>
      <b/>
      <sz val="28"/>
      <color theme="0"/>
      <name val="Calibri"/>
      <family val="2"/>
      <scheme val="minor"/>
    </font>
    <font>
      <b/>
      <sz val="18"/>
      <color theme="1"/>
      <name val="Calibri"/>
      <family val="2"/>
      <scheme val="minor"/>
    </font>
    <font>
      <b/>
      <sz val="16"/>
      <color rgb="FF000000"/>
      <name val="Calibri"/>
      <family val="2"/>
    </font>
    <font>
      <b/>
      <sz val="16"/>
      <color rgb="FF000000"/>
      <name val="Calibri"/>
      <family val="2"/>
      <scheme val="minor"/>
    </font>
    <font>
      <b/>
      <sz val="16"/>
      <color theme="1"/>
      <name val="Calibri (Body)"/>
    </font>
    <font>
      <sz val="16"/>
      <color theme="1"/>
      <name val="Calibri"/>
      <family val="2"/>
      <scheme val="minor"/>
    </font>
    <font>
      <sz val="20"/>
      <color theme="1"/>
      <name val="Calibri"/>
      <family val="2"/>
      <scheme val="minor"/>
    </font>
    <font>
      <b/>
      <sz val="20"/>
      <color theme="0"/>
      <name val="Calibri (Body)"/>
    </font>
    <font>
      <b/>
      <sz val="36"/>
      <color theme="0"/>
      <name val="Calibri (Body)"/>
    </font>
  </fonts>
  <fills count="17">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1D3C4A"/>
        <bgColor indexed="64"/>
      </patternFill>
    </fill>
    <fill>
      <patternFill patternType="solid">
        <fgColor rgb="FFC5E9DD"/>
        <bgColor indexed="64"/>
      </patternFill>
    </fill>
    <fill>
      <patternFill patternType="solid">
        <fgColor rgb="FFE5E1DF"/>
        <bgColor indexed="64"/>
      </patternFill>
    </fill>
    <fill>
      <patternFill patternType="solid">
        <fgColor rgb="FFCFE6EA"/>
        <bgColor indexed="64"/>
      </patternFill>
    </fill>
    <fill>
      <patternFill patternType="solid">
        <fgColor rgb="FFD9D9D9"/>
        <bgColor indexed="64"/>
      </patternFill>
    </fill>
    <fill>
      <patternFill patternType="solid">
        <fgColor rgb="FFEEF9F5"/>
        <bgColor indexed="64"/>
      </patternFill>
    </fill>
    <fill>
      <patternFill patternType="solid">
        <fgColor theme="7"/>
        <bgColor indexed="64"/>
      </patternFill>
    </fill>
    <fill>
      <patternFill patternType="solid">
        <fgColor rgb="FFD9D9D9"/>
        <bgColor rgb="FF000000"/>
      </patternFill>
    </fill>
    <fill>
      <patternFill patternType="solid">
        <fgColor rgb="FFEEF9F5"/>
        <bgColor rgb="FF000000"/>
      </patternFill>
    </fill>
    <fill>
      <patternFill patternType="solid">
        <fgColor theme="7" tint="0.39997558519241921"/>
        <bgColor indexed="64"/>
      </patternFill>
    </fill>
    <fill>
      <patternFill patternType="solid">
        <fgColor theme="0" tint="-0.499984740745262"/>
        <bgColor indexed="64"/>
      </patternFill>
    </fill>
  </fills>
  <borders count="33">
    <border>
      <left/>
      <right/>
      <top/>
      <bottom/>
      <diagonal/>
    </border>
    <border>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right/>
      <top style="thin">
        <color rgb="FF000000"/>
      </top>
      <bottom/>
      <diagonal/>
    </border>
    <border>
      <left style="thick">
        <color auto="1"/>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3" fontId="15" fillId="0" borderId="0" applyFont="0" applyFill="0" applyBorder="0" applyAlignment="0" applyProtection="0"/>
    <xf numFmtId="44" fontId="15" fillId="0" borderId="0" applyFont="0" applyFill="0" applyBorder="0" applyAlignment="0" applyProtection="0"/>
  </cellStyleXfs>
  <cellXfs count="480">
    <xf numFmtId="0" fontId="0" fillId="0" borderId="0" xfId="0"/>
    <xf numFmtId="49" fontId="0" fillId="0" borderId="0" xfId="0" applyNumberFormat="1"/>
    <xf numFmtId="0" fontId="7" fillId="0" borderId="0" xfId="0" applyFont="1"/>
    <xf numFmtId="0" fontId="0" fillId="4" borderId="0" xfId="0" applyFill="1"/>
    <xf numFmtId="0" fontId="6" fillId="0" borderId="0" xfId="0" applyFont="1" applyAlignment="1">
      <alignment wrapText="1"/>
    </xf>
    <xf numFmtId="0" fontId="0" fillId="0" borderId="8" xfId="0" applyBorder="1"/>
    <xf numFmtId="0" fontId="0" fillId="0" borderId="0" xfId="0" applyAlignment="1">
      <alignment wrapText="1"/>
    </xf>
    <xf numFmtId="0" fontId="0" fillId="0" borderId="0" xfId="0" applyAlignment="1">
      <alignment horizontal="centerContinuous" wrapText="1"/>
    </xf>
    <xf numFmtId="49" fontId="0" fillId="0" borderId="0" xfId="0" applyNumberFormat="1" applyAlignment="1">
      <alignment horizontal="centerContinuous" wrapText="1"/>
    </xf>
    <xf numFmtId="0" fontId="0" fillId="0" borderId="9" xfId="0" applyBorder="1"/>
    <xf numFmtId="49" fontId="0" fillId="0" borderId="11" xfId="0" applyNumberFormat="1" applyBorder="1"/>
    <xf numFmtId="49" fontId="0" fillId="0" borderId="5" xfId="0" applyNumberFormat="1" applyBorder="1"/>
    <xf numFmtId="0" fontId="12" fillId="0" borderId="0" xfId="0" applyFont="1"/>
    <xf numFmtId="0" fontId="0" fillId="9" borderId="2" xfId="0" applyFill="1" applyBorder="1"/>
    <xf numFmtId="49" fontId="14" fillId="9" borderId="3" xfId="0" applyNumberFormat="1" applyFont="1" applyFill="1" applyBorder="1"/>
    <xf numFmtId="0" fontId="0" fillId="8" borderId="11" xfId="0" applyFill="1" applyBorder="1"/>
    <xf numFmtId="0" fontId="0" fillId="0" borderId="11" xfId="0" applyBorder="1"/>
    <xf numFmtId="49" fontId="14" fillId="9" borderId="4" xfId="0" applyNumberFormat="1" applyFont="1" applyFill="1" applyBorder="1"/>
    <xf numFmtId="0" fontId="0" fillId="0" borderId="10" xfId="0" applyBorder="1"/>
    <xf numFmtId="166" fontId="0" fillId="10" borderId="10" xfId="1" applyNumberFormat="1" applyFont="1" applyFill="1" applyBorder="1"/>
    <xf numFmtId="0" fontId="0" fillId="0" borderId="6" xfId="0" applyBorder="1"/>
    <xf numFmtId="0" fontId="0" fillId="10" borderId="7" xfId="0" applyFill="1" applyBorder="1"/>
    <xf numFmtId="0" fontId="0" fillId="0" borderId="5" xfId="0" applyBorder="1"/>
    <xf numFmtId="0" fontId="0" fillId="0" borderId="7" xfId="0" applyBorder="1"/>
    <xf numFmtId="49" fontId="0" fillId="0" borderId="10" xfId="0" applyNumberFormat="1" applyBorder="1"/>
    <xf numFmtId="0" fontId="0" fillId="11" borderId="10" xfId="0" applyFill="1" applyBorder="1"/>
    <xf numFmtId="164" fontId="0" fillId="11" borderId="10" xfId="0" applyNumberFormat="1" applyFill="1" applyBorder="1"/>
    <xf numFmtId="49" fontId="14" fillId="10" borderId="10" xfId="0" applyNumberFormat="1" applyFont="1" applyFill="1" applyBorder="1"/>
    <xf numFmtId="10" fontId="14" fillId="10" borderId="10" xfId="0" applyNumberFormat="1" applyFont="1" applyFill="1" applyBorder="1" applyAlignment="1">
      <alignment horizontal="center"/>
    </xf>
    <xf numFmtId="0" fontId="6" fillId="0" borderId="0" xfId="0" applyFont="1" applyAlignment="1">
      <alignment vertical="center" wrapText="1"/>
    </xf>
    <xf numFmtId="0" fontId="0" fillId="0" borderId="0" xfId="0" applyAlignment="1">
      <alignment vertical="center"/>
    </xf>
    <xf numFmtId="0" fontId="14" fillId="10" borderId="10" xfId="0" applyFont="1" applyFill="1" applyBorder="1" applyAlignment="1">
      <alignment horizontal="center"/>
    </xf>
    <xf numFmtId="49" fontId="12" fillId="7" borderId="10" xfId="0" applyNumberFormat="1" applyFont="1" applyFill="1" applyBorder="1" applyAlignment="1">
      <alignment vertical="center"/>
    </xf>
    <xf numFmtId="164" fontId="0" fillId="5" borderId="10" xfId="0" applyNumberFormat="1" applyFill="1" applyBorder="1"/>
    <xf numFmtId="0" fontId="14" fillId="7" borderId="10" xfId="0" applyFont="1" applyFill="1" applyBorder="1"/>
    <xf numFmtId="0" fontId="0" fillId="0" borderId="10" xfId="0" applyBorder="1" applyAlignment="1">
      <alignment horizontal="center"/>
    </xf>
    <xf numFmtId="0" fontId="12" fillId="10" borderId="10" xfId="0" applyFont="1" applyFill="1" applyBorder="1" applyAlignment="1">
      <alignment horizontal="center"/>
    </xf>
    <xf numFmtId="0" fontId="12" fillId="10" borderId="10" xfId="0" applyFont="1" applyFill="1" applyBorder="1"/>
    <xf numFmtId="0" fontId="14" fillId="10" borderId="10" xfId="0" applyFont="1" applyFill="1" applyBorder="1"/>
    <xf numFmtId="0" fontId="13" fillId="10" borderId="10" xfId="0" applyFont="1" applyFill="1" applyBorder="1" applyAlignment="1">
      <alignment vertical="center" wrapText="1"/>
    </xf>
    <xf numFmtId="49" fontId="14" fillId="7" borderId="10" xfId="0" applyNumberFormat="1" applyFont="1" applyFill="1" applyBorder="1"/>
    <xf numFmtId="0" fontId="5" fillId="0" borderId="0" xfId="0" applyFont="1"/>
    <xf numFmtId="0" fontId="13" fillId="10" borderId="10" xfId="0" applyFont="1" applyFill="1" applyBorder="1" applyAlignment="1">
      <alignment horizontal="center" wrapText="1"/>
    </xf>
    <xf numFmtId="49" fontId="12" fillId="7" borderId="0" xfId="0" applyNumberFormat="1" applyFont="1" applyFill="1" applyAlignment="1">
      <alignment vertical="center"/>
    </xf>
    <xf numFmtId="49" fontId="13" fillId="7" borderId="4" xfId="0" applyNumberFormat="1" applyFont="1" applyFill="1" applyBorder="1" applyAlignment="1">
      <alignment horizontal="left" vertical="center"/>
    </xf>
    <xf numFmtId="49" fontId="14" fillId="10" borderId="0" xfId="0" applyNumberFormat="1" applyFont="1" applyFill="1" applyAlignment="1">
      <alignment horizontal="right"/>
    </xf>
    <xf numFmtId="0" fontId="14" fillId="0" borderId="0" xfId="0" applyFont="1"/>
    <xf numFmtId="0" fontId="12" fillId="10" borderId="0" xfId="0" applyFont="1" applyFill="1" applyAlignment="1">
      <alignment horizontal="right"/>
    </xf>
    <xf numFmtId="0" fontId="0" fillId="0" borderId="0" xfId="0" applyAlignment="1">
      <alignment horizontal="left" indent="2"/>
    </xf>
    <xf numFmtId="0" fontId="14" fillId="10" borderId="0" xfId="0" applyFont="1" applyFill="1"/>
    <xf numFmtId="49" fontId="14" fillId="7" borderId="0" xfId="0" applyNumberFormat="1" applyFont="1" applyFill="1"/>
    <xf numFmtId="49" fontId="14" fillId="0" borderId="0" xfId="0" applyNumberFormat="1" applyFont="1"/>
    <xf numFmtId="0" fontId="6" fillId="0" borderId="9" xfId="0" applyFont="1" applyBorder="1" applyAlignment="1">
      <alignment wrapText="1"/>
    </xf>
    <xf numFmtId="0" fontId="14" fillId="7" borderId="0" xfId="0" applyFont="1" applyFill="1"/>
    <xf numFmtId="0" fontId="0" fillId="4" borderId="6" xfId="0" applyFill="1" applyBorder="1"/>
    <xf numFmtId="49" fontId="12" fillId="7" borderId="11" xfId="0" applyNumberFormat="1" applyFont="1" applyFill="1" applyBorder="1" applyAlignment="1">
      <alignment horizontal="center" vertical="center"/>
    </xf>
    <xf numFmtId="164" fontId="22" fillId="7" borderId="14" xfId="0" applyNumberFormat="1" applyFont="1" applyFill="1" applyBorder="1"/>
    <xf numFmtId="0" fontId="13" fillId="10" borderId="3" xfId="0" applyFont="1" applyFill="1" applyBorder="1" applyAlignment="1">
      <alignment horizontal="center" vertical="center" wrapText="1"/>
    </xf>
    <xf numFmtId="0" fontId="13" fillId="10" borderId="15" xfId="0" applyFont="1" applyFill="1" applyBorder="1" applyAlignment="1">
      <alignment horizontal="center" vertical="center" wrapText="1"/>
    </xf>
    <xf numFmtId="49" fontId="0" fillId="11" borderId="12" xfId="0" applyNumberFormat="1" applyFill="1" applyBorder="1" applyAlignment="1">
      <alignment vertical="center"/>
    </xf>
    <xf numFmtId="0" fontId="12" fillId="10" borderId="10" xfId="0" applyFont="1" applyFill="1" applyBorder="1" applyAlignment="1">
      <alignment horizontal="center" vertical="center"/>
    </xf>
    <xf numFmtId="0" fontId="12" fillId="10" borderId="10" xfId="0" applyFont="1" applyFill="1" applyBorder="1" applyAlignment="1">
      <alignment horizontal="center" vertical="center" wrapText="1"/>
    </xf>
    <xf numFmtId="0" fontId="0" fillId="11" borderId="10" xfId="0" applyFill="1" applyBorder="1" applyAlignment="1">
      <alignment horizontal="center"/>
    </xf>
    <xf numFmtId="49" fontId="14" fillId="10" borderId="10" xfId="0" applyNumberFormat="1" applyFont="1" applyFill="1" applyBorder="1" applyAlignment="1">
      <alignment horizontal="center"/>
    </xf>
    <xf numFmtId="0" fontId="14" fillId="10" borderId="10" xfId="0" applyFont="1" applyFill="1" applyBorder="1" applyAlignment="1">
      <alignment horizontal="center" wrapText="1"/>
    </xf>
    <xf numFmtId="49" fontId="14" fillId="7" borderId="10" xfId="0" applyNumberFormat="1" applyFont="1" applyFill="1" applyBorder="1" applyAlignment="1">
      <alignment horizontal="left"/>
    </xf>
    <xf numFmtId="44" fontId="10" fillId="7" borderId="10" xfId="2" applyFont="1" applyFill="1" applyBorder="1"/>
    <xf numFmtId="44" fontId="8" fillId="3" borderId="10" xfId="2" applyFont="1" applyFill="1" applyBorder="1"/>
    <xf numFmtId="0" fontId="16" fillId="0" borderId="0" xfId="0" applyFont="1"/>
    <xf numFmtId="0" fontId="0" fillId="10" borderId="12" xfId="0" applyFill="1" applyBorder="1"/>
    <xf numFmtId="0" fontId="0" fillId="0" borderId="16" xfId="0" applyBorder="1"/>
    <xf numFmtId="0" fontId="12" fillId="0" borderId="0" xfId="0" applyFont="1" applyAlignment="1">
      <alignment horizontal="right"/>
    </xf>
    <xf numFmtId="164" fontId="12" fillId="0" borderId="0" xfId="0" applyNumberFormat="1" applyFont="1"/>
    <xf numFmtId="49" fontId="0" fillId="0" borderId="0" xfId="0" applyNumberFormat="1" applyAlignment="1">
      <alignment vertical="center"/>
    </xf>
    <xf numFmtId="0" fontId="20" fillId="6" borderId="1" xfId="0" applyFont="1" applyFill="1" applyBorder="1" applyAlignment="1">
      <alignment horizontal="center"/>
    </xf>
    <xf numFmtId="0" fontId="0" fillId="8" borderId="0" xfId="0" applyFill="1" applyAlignment="1">
      <alignment horizontal="left"/>
    </xf>
    <xf numFmtId="0" fontId="0" fillId="11" borderId="16" xfId="0" applyFill="1" applyBorder="1"/>
    <xf numFmtId="49" fontId="19" fillId="8" borderId="10" xfId="0" applyNumberFormat="1" applyFont="1" applyFill="1" applyBorder="1"/>
    <xf numFmtId="0" fontId="0" fillId="8" borderId="5" xfId="0" applyFill="1" applyBorder="1"/>
    <xf numFmtId="0" fontId="12" fillId="8" borderId="10" xfId="0" applyFont="1" applyFill="1" applyBorder="1" applyAlignment="1">
      <alignment horizontal="center" vertical="center"/>
    </xf>
    <xf numFmtId="49" fontId="19" fillId="8" borderId="12" xfId="0" applyNumberFormat="1" applyFont="1" applyFill="1" applyBorder="1"/>
    <xf numFmtId="49" fontId="0" fillId="8" borderId="12" xfId="0" applyNumberFormat="1" applyFill="1" applyBorder="1"/>
    <xf numFmtId="0" fontId="0" fillId="11" borderId="10" xfId="0" applyFill="1" applyBorder="1" applyAlignment="1">
      <alignment vertical="center"/>
    </xf>
    <xf numFmtId="0" fontId="0" fillId="3" borderId="10" xfId="0" applyFill="1" applyBorder="1" applyAlignment="1">
      <alignment vertical="center"/>
    </xf>
    <xf numFmtId="49" fontId="12" fillId="8" borderId="14" xfId="0" applyNumberFormat="1" applyFont="1" applyFill="1" applyBorder="1"/>
    <xf numFmtId="49" fontId="12" fillId="8" borderId="12" xfId="0" applyNumberFormat="1" applyFont="1" applyFill="1" applyBorder="1"/>
    <xf numFmtId="0" fontId="12" fillId="8" borderId="13" xfId="0" applyFont="1" applyFill="1" applyBorder="1"/>
    <xf numFmtId="0" fontId="12" fillId="8" borderId="10" xfId="0" applyFont="1" applyFill="1" applyBorder="1" applyAlignment="1">
      <alignment horizontal="center"/>
    </xf>
    <xf numFmtId="1" fontId="0" fillId="3" borderId="10" xfId="0" applyNumberFormat="1" applyFill="1" applyBorder="1"/>
    <xf numFmtId="166" fontId="12" fillId="3" borderId="10" xfId="1" applyNumberFormat="1" applyFont="1" applyFill="1" applyBorder="1"/>
    <xf numFmtId="2" fontId="0" fillId="3" borderId="10" xfId="0" applyNumberFormat="1" applyFill="1" applyBorder="1"/>
    <xf numFmtId="49" fontId="14" fillId="0" borderId="0" xfId="0" applyNumberFormat="1" applyFont="1" applyAlignment="1">
      <alignment horizontal="right"/>
    </xf>
    <xf numFmtId="49" fontId="14" fillId="10" borderId="19" xfId="0" applyNumberFormat="1" applyFont="1" applyFill="1" applyBorder="1" applyAlignment="1">
      <alignment horizontal="right"/>
    </xf>
    <xf numFmtId="0" fontId="14" fillId="10" borderId="21" xfId="0" applyFont="1" applyFill="1" applyBorder="1" applyAlignment="1">
      <alignment horizontal="right"/>
    </xf>
    <xf numFmtId="49" fontId="14" fillId="10" borderId="23" xfId="0" applyNumberFormat="1" applyFont="1" applyFill="1" applyBorder="1"/>
    <xf numFmtId="0" fontId="14" fillId="10" borderId="25" xfId="0" applyFont="1" applyFill="1" applyBorder="1" applyAlignment="1">
      <alignment horizontal="right"/>
    </xf>
    <xf numFmtId="0" fontId="14" fillId="0" borderId="0" xfId="0" applyFont="1" applyAlignment="1">
      <alignment horizontal="right"/>
    </xf>
    <xf numFmtId="0" fontId="14" fillId="10" borderId="10" xfId="0" applyFont="1" applyFill="1" applyBorder="1" applyAlignment="1">
      <alignment horizontal="left"/>
    </xf>
    <xf numFmtId="0" fontId="12" fillId="10" borderId="15" xfId="0" applyFont="1" applyFill="1" applyBorder="1" applyAlignment="1">
      <alignment horizontal="center"/>
    </xf>
    <xf numFmtId="44" fontId="14" fillId="11" borderId="14" xfId="0" applyNumberFormat="1" applyFont="1" applyFill="1" applyBorder="1" applyAlignment="1">
      <alignment horizontal="right"/>
    </xf>
    <xf numFmtId="49" fontId="12" fillId="10" borderId="27" xfId="0" applyNumberFormat="1" applyFont="1" applyFill="1" applyBorder="1"/>
    <xf numFmtId="0" fontId="13" fillId="10" borderId="10" xfId="0" applyFont="1" applyFill="1" applyBorder="1" applyAlignment="1">
      <alignment horizontal="center" vertical="center" wrapText="1"/>
    </xf>
    <xf numFmtId="44" fontId="14" fillId="3" borderId="10" xfId="2" applyFont="1" applyFill="1" applyBorder="1"/>
    <xf numFmtId="44" fontId="12" fillId="3" borderId="10" xfId="2" applyFont="1" applyFill="1" applyBorder="1"/>
    <xf numFmtId="44" fontId="0" fillId="11" borderId="10" xfId="2" applyFont="1" applyFill="1" applyBorder="1"/>
    <xf numFmtId="44" fontId="0" fillId="3" borderId="10" xfId="2" applyFont="1" applyFill="1" applyBorder="1"/>
    <xf numFmtId="44" fontId="0" fillId="3" borderId="12" xfId="2" applyFont="1" applyFill="1" applyBorder="1"/>
    <xf numFmtId="0" fontId="12" fillId="7" borderId="12" xfId="0" applyFont="1" applyFill="1" applyBorder="1" applyAlignment="1">
      <alignment horizontal="left" vertical="center"/>
    </xf>
    <xf numFmtId="0" fontId="12" fillId="7" borderId="12" xfId="0" applyFont="1" applyFill="1" applyBorder="1" applyAlignment="1">
      <alignment horizontal="left"/>
    </xf>
    <xf numFmtId="0" fontId="0" fillId="0" borderId="0" xfId="0" applyAlignment="1">
      <alignment horizontal="center"/>
    </xf>
    <xf numFmtId="0" fontId="12" fillId="7" borderId="5" xfId="0" applyFont="1" applyFill="1" applyBorder="1" applyAlignment="1">
      <alignment horizontal="left"/>
    </xf>
    <xf numFmtId="0" fontId="12" fillId="7" borderId="10" xfId="0" applyFont="1" applyFill="1" applyBorder="1" applyAlignment="1">
      <alignment horizontal="left" vertical="center"/>
    </xf>
    <xf numFmtId="0" fontId="13" fillId="7" borderId="10" xfId="0" applyFont="1" applyFill="1" applyBorder="1" applyAlignment="1">
      <alignment vertical="center"/>
    </xf>
    <xf numFmtId="49" fontId="0" fillId="11" borderId="10" xfId="0" applyNumberFormat="1" applyFill="1" applyBorder="1" applyAlignment="1">
      <alignment vertical="center"/>
    </xf>
    <xf numFmtId="0" fontId="12" fillId="7" borderId="10" xfId="0" applyFont="1" applyFill="1" applyBorder="1" applyAlignment="1">
      <alignment horizontal="left"/>
    </xf>
    <xf numFmtId="0" fontId="27" fillId="11" borderId="10" xfId="0" applyFont="1" applyFill="1" applyBorder="1" applyAlignment="1">
      <alignment vertical="center"/>
    </xf>
    <xf numFmtId="6" fontId="0" fillId="11" borderId="10" xfId="2" applyNumberFormat="1" applyFont="1" applyFill="1" applyBorder="1"/>
    <xf numFmtId="44" fontId="0" fillId="0" borderId="0" xfId="2" applyFont="1"/>
    <xf numFmtId="44" fontId="12" fillId="3" borderId="0" xfId="2" applyFont="1" applyFill="1"/>
    <xf numFmtId="44" fontId="14" fillId="3" borderId="0" xfId="2" applyFont="1" applyFill="1"/>
    <xf numFmtId="44" fontId="12" fillId="10" borderId="10" xfId="2" applyFont="1" applyFill="1" applyBorder="1" applyAlignment="1">
      <alignment horizontal="center"/>
    </xf>
    <xf numFmtId="44" fontId="13" fillId="7" borderId="3" xfId="2" applyFont="1" applyFill="1" applyBorder="1" applyAlignment="1">
      <alignment horizontal="left" vertical="center"/>
    </xf>
    <xf numFmtId="44" fontId="13" fillId="10" borderId="4" xfId="2" applyFont="1" applyFill="1" applyBorder="1" applyAlignment="1">
      <alignment horizontal="center" vertical="center" wrapText="1"/>
    </xf>
    <xf numFmtId="44" fontId="14" fillId="10" borderId="10" xfId="2" applyFont="1" applyFill="1" applyBorder="1" applyAlignment="1">
      <alignment horizontal="center"/>
    </xf>
    <xf numFmtId="44" fontId="0" fillId="0" borderId="0" xfId="2" applyFont="1" applyAlignment="1">
      <alignment horizontal="centerContinuous" wrapText="1"/>
    </xf>
    <xf numFmtId="44" fontId="13" fillId="10" borderId="10" xfId="2" applyFont="1" applyFill="1" applyBorder="1" applyAlignment="1">
      <alignment horizontal="center" vertical="center" wrapText="1"/>
    </xf>
    <xf numFmtId="44" fontId="0" fillId="0" borderId="6" xfId="2" applyFont="1" applyBorder="1"/>
    <xf numFmtId="44" fontId="22" fillId="7" borderId="0" xfId="2" applyFont="1" applyFill="1" applyAlignment="1">
      <alignment horizontal="right"/>
    </xf>
    <xf numFmtId="44" fontId="0" fillId="7" borderId="13" xfId="2" applyFont="1" applyFill="1" applyBorder="1" applyAlignment="1">
      <alignment horizontal="center" vertical="center"/>
    </xf>
    <xf numFmtId="44" fontId="14" fillId="3" borderId="24" xfId="2" applyFont="1" applyFill="1" applyBorder="1"/>
    <xf numFmtId="44" fontId="14" fillId="10" borderId="10" xfId="2" applyFont="1" applyFill="1" applyBorder="1" applyAlignment="1">
      <alignment horizontal="center" wrapText="1"/>
    </xf>
    <xf numFmtId="44" fontId="12" fillId="10" borderId="15" xfId="2" applyFont="1" applyFill="1" applyBorder="1" applyAlignment="1">
      <alignment horizontal="center"/>
    </xf>
    <xf numFmtId="44" fontId="11" fillId="7" borderId="12" xfId="2" applyFont="1" applyFill="1" applyBorder="1"/>
    <xf numFmtId="0" fontId="20" fillId="6" borderId="17" xfId="0" applyFont="1" applyFill="1" applyBorder="1" applyAlignment="1">
      <alignment horizontal="left"/>
    </xf>
    <xf numFmtId="0" fontId="0" fillId="0" borderId="11" xfId="0" applyBorder="1" applyAlignment="1">
      <alignment horizontal="left" vertical="center"/>
    </xf>
    <xf numFmtId="167" fontId="0" fillId="7" borderId="11" xfId="0" applyNumberFormat="1" applyFill="1" applyBorder="1" applyAlignment="1">
      <alignment horizontal="left" vertical="center"/>
    </xf>
    <xf numFmtId="0" fontId="12" fillId="0" borderId="0" xfId="0" applyFont="1" applyAlignment="1">
      <alignment wrapText="1"/>
    </xf>
    <xf numFmtId="0" fontId="29" fillId="0" borderId="0" xfId="0" applyFont="1"/>
    <xf numFmtId="0" fontId="30" fillId="0" borderId="0" xfId="0" applyFont="1"/>
    <xf numFmtId="49" fontId="0" fillId="8" borderId="14" xfId="0" applyNumberFormat="1" applyFill="1" applyBorder="1" applyAlignment="1">
      <alignment wrapText="1"/>
    </xf>
    <xf numFmtId="49" fontId="12" fillId="0" borderId="0" xfId="0" applyNumberFormat="1" applyFont="1" applyAlignment="1">
      <alignment horizontal="right"/>
    </xf>
    <xf numFmtId="0" fontId="0" fillId="7" borderId="10" xfId="0" applyFill="1" applyBorder="1"/>
    <xf numFmtId="0" fontId="0" fillId="7" borderId="10" xfId="0" applyFill="1" applyBorder="1" applyAlignment="1">
      <alignment horizontal="left"/>
    </xf>
    <xf numFmtId="0" fontId="0" fillId="8" borderId="10" xfId="0" applyFill="1" applyBorder="1"/>
    <xf numFmtId="0" fontId="12" fillId="8" borderId="10" xfId="0" applyFont="1" applyFill="1" applyBorder="1"/>
    <xf numFmtId="0" fontId="0" fillId="8" borderId="10" xfId="0" applyFill="1" applyBorder="1" applyAlignment="1">
      <alignment horizontal="left" vertical="top"/>
    </xf>
    <xf numFmtId="0" fontId="12" fillId="8" borderId="12" xfId="0" applyFont="1" applyFill="1" applyBorder="1" applyAlignment="1">
      <alignment horizontal="left"/>
    </xf>
    <xf numFmtId="0" fontId="12" fillId="8" borderId="13" xfId="0" applyFont="1" applyFill="1" applyBorder="1" applyAlignment="1">
      <alignment horizontal="left"/>
    </xf>
    <xf numFmtId="0" fontId="12" fillId="8" borderId="14" xfId="0" applyFont="1" applyFill="1" applyBorder="1" applyAlignment="1">
      <alignment horizontal="left"/>
    </xf>
    <xf numFmtId="0" fontId="0" fillId="8" borderId="12" xfId="0" applyFill="1" applyBorder="1" applyAlignment="1">
      <alignment horizontal="left"/>
    </xf>
    <xf numFmtId="0" fontId="0" fillId="8" borderId="13" xfId="0" applyFill="1" applyBorder="1" applyAlignment="1">
      <alignment horizontal="left"/>
    </xf>
    <xf numFmtId="0" fontId="0" fillId="8" borderId="14" xfId="0" applyFill="1" applyBorder="1" applyAlignment="1">
      <alignment horizontal="left"/>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49" fontId="12" fillId="8" borderId="10" xfId="0" applyNumberFormat="1" applyFont="1" applyFill="1" applyBorder="1" applyAlignment="1">
      <alignment horizontal="left"/>
    </xf>
    <xf numFmtId="0" fontId="12" fillId="8" borderId="10" xfId="0" applyFont="1" applyFill="1" applyBorder="1" applyAlignment="1">
      <alignment horizontal="left"/>
    </xf>
    <xf numFmtId="6" fontId="0" fillId="0" borderId="10" xfId="0" applyNumberFormat="1" applyBorder="1" applyAlignment="1">
      <alignment horizontal="center"/>
    </xf>
    <xf numFmtId="0" fontId="0" fillId="0" borderId="10" xfId="0" applyBorder="1" applyAlignment="1">
      <alignment horizontal="center" vertical="center"/>
    </xf>
    <xf numFmtId="0" fontId="0" fillId="0" borderId="0" xfId="0" applyAlignment="1">
      <alignment vertical="center" wrapText="1"/>
    </xf>
    <xf numFmtId="49" fontId="0" fillId="0" borderId="10" xfId="0" applyNumberFormat="1" applyBorder="1" applyAlignment="1">
      <alignment vertical="center"/>
    </xf>
    <xf numFmtId="6" fontId="0" fillId="0" borderId="10" xfId="0" applyNumberFormat="1" applyBorder="1" applyAlignment="1">
      <alignment horizontal="center" vertical="center"/>
    </xf>
    <xf numFmtId="0" fontId="4" fillId="0" borderId="10" xfId="0" applyFont="1" applyBorder="1"/>
    <xf numFmtId="0" fontId="0" fillId="0" borderId="10" xfId="0" applyBorder="1" applyAlignment="1">
      <alignment horizontal="left" vertical="top" wrapText="1"/>
    </xf>
    <xf numFmtId="49" fontId="0" fillId="0" borderId="10" xfId="0" applyNumberFormat="1" applyBorder="1" applyAlignment="1">
      <alignment horizontal="left" vertical="center"/>
    </xf>
    <xf numFmtId="49" fontId="4" fillId="0" borderId="10" xfId="0" applyNumberFormat="1" applyFont="1" applyBorder="1" applyAlignment="1">
      <alignment horizontal="left" vertical="center"/>
    </xf>
    <xf numFmtId="0" fontId="0" fillId="0" borderId="10" xfId="0" applyBorder="1" applyAlignment="1">
      <alignment vertical="center" wrapText="1"/>
    </xf>
    <xf numFmtId="0" fontId="0" fillId="0" borderId="10" xfId="0" applyBorder="1" applyAlignment="1">
      <alignment wrapText="1"/>
    </xf>
    <xf numFmtId="0" fontId="0" fillId="0" borderId="10" xfId="0" applyBorder="1" applyAlignment="1">
      <alignment vertical="top" wrapText="1"/>
    </xf>
    <xf numFmtId="0" fontId="20" fillId="6" borderId="10" xfId="0" applyFont="1" applyFill="1" applyBorder="1" applyAlignment="1">
      <alignment horizontal="left"/>
    </xf>
    <xf numFmtId="0" fontId="20" fillId="6" borderId="10" xfId="0" applyFont="1" applyFill="1" applyBorder="1" applyAlignment="1">
      <alignment horizontal="center"/>
    </xf>
    <xf numFmtId="0" fontId="35" fillId="13" borderId="3" xfId="0" applyFont="1" applyFill="1" applyBorder="1" applyAlignment="1">
      <alignment horizontal="center" vertical="center" wrapText="1"/>
    </xf>
    <xf numFmtId="0" fontId="19" fillId="14" borderId="10" xfId="0" applyFont="1" applyFill="1" applyBorder="1"/>
    <xf numFmtId="0" fontId="19" fillId="14" borderId="14" xfId="0" applyFont="1" applyFill="1" applyBorder="1"/>
    <xf numFmtId="0" fontId="19" fillId="14" borderId="16" xfId="0" applyFont="1" applyFill="1" applyBorder="1"/>
    <xf numFmtId="0" fontId="19" fillId="14" borderId="7" xfId="0" applyFont="1" applyFill="1" applyBorder="1"/>
    <xf numFmtId="164" fontId="19" fillId="13" borderId="14" xfId="0" applyNumberFormat="1" applyFont="1" applyFill="1" applyBorder="1"/>
    <xf numFmtId="0" fontId="0" fillId="7" borderId="11" xfId="0" applyFill="1" applyBorder="1"/>
    <xf numFmtId="0" fontId="0" fillId="7" borderId="0" xfId="0" applyFill="1" applyAlignment="1">
      <alignment horizontal="left"/>
    </xf>
    <xf numFmtId="49" fontId="4" fillId="0" borderId="10" xfId="0" applyNumberFormat="1" applyFont="1" applyBorder="1" applyAlignment="1">
      <alignment vertical="center"/>
    </xf>
    <xf numFmtId="49" fontId="4" fillId="0" borderId="10" xfId="0" applyNumberFormat="1" applyFont="1" applyBorder="1"/>
    <xf numFmtId="0" fontId="4" fillId="0" borderId="10" xfId="0" applyFont="1" applyBorder="1" applyAlignment="1">
      <alignment horizontal="center"/>
    </xf>
    <xf numFmtId="49" fontId="4" fillId="0" borderId="0" xfId="0" applyNumberFormat="1" applyFont="1"/>
    <xf numFmtId="49" fontId="4" fillId="0" borderId="9" xfId="0" applyNumberFormat="1" applyFont="1" applyBorder="1"/>
    <xf numFmtId="0" fontId="4" fillId="0" borderId="0" xfId="0" applyFont="1"/>
    <xf numFmtId="49" fontId="4" fillId="0" borderId="11" xfId="0" applyNumberFormat="1" applyFont="1" applyBorder="1"/>
    <xf numFmtId="44" fontId="4" fillId="3" borderId="0" xfId="2" applyFont="1" applyFill="1"/>
    <xf numFmtId="0" fontId="4" fillId="4" borderId="0" xfId="0" applyFont="1" applyFill="1"/>
    <xf numFmtId="44" fontId="4" fillId="3" borderId="10" xfId="2" applyFont="1" applyFill="1" applyBorder="1"/>
    <xf numFmtId="44" fontId="4" fillId="0" borderId="0" xfId="2" applyFont="1"/>
    <xf numFmtId="0" fontId="4" fillId="0" borderId="20" xfId="0" applyFont="1" applyBorder="1"/>
    <xf numFmtId="10" fontId="4" fillId="11" borderId="10" xfId="0" applyNumberFormat="1" applyFont="1" applyFill="1" applyBorder="1"/>
    <xf numFmtId="10" fontId="4" fillId="3" borderId="10" xfId="0" applyNumberFormat="1" applyFont="1" applyFill="1" applyBorder="1"/>
    <xf numFmtId="44" fontId="4" fillId="3" borderId="22" xfId="2" applyFont="1" applyFill="1" applyBorder="1"/>
    <xf numFmtId="44" fontId="4" fillId="3" borderId="19" xfId="2" applyFont="1" applyFill="1" applyBorder="1"/>
    <xf numFmtId="44" fontId="4" fillId="10" borderId="10" xfId="2" applyFont="1" applyFill="1" applyBorder="1" applyAlignment="1">
      <alignment horizontal="right"/>
    </xf>
    <xf numFmtId="164" fontId="4" fillId="11" borderId="10" xfId="0" applyNumberFormat="1" applyFont="1" applyFill="1" applyBorder="1"/>
    <xf numFmtId="0" fontId="4" fillId="11" borderId="10" xfId="0" applyFont="1" applyFill="1" applyBorder="1"/>
    <xf numFmtId="0" fontId="4" fillId="0" borderId="9" xfId="0" applyFont="1" applyBorder="1"/>
    <xf numFmtId="49" fontId="4" fillId="7" borderId="11" xfId="0" applyNumberFormat="1" applyFont="1" applyFill="1" applyBorder="1"/>
    <xf numFmtId="0" fontId="4" fillId="7" borderId="0" xfId="0" applyFont="1" applyFill="1"/>
    <xf numFmtId="44" fontId="4" fillId="7" borderId="0" xfId="2" applyFont="1" applyFill="1"/>
    <xf numFmtId="0" fontId="4" fillId="7" borderId="9" xfId="0" applyFont="1" applyFill="1" applyBorder="1"/>
    <xf numFmtId="0" fontId="4" fillId="3" borderId="10" xfId="0" applyFont="1" applyFill="1" applyBorder="1"/>
    <xf numFmtId="0" fontId="4" fillId="3" borderId="12" xfId="0" applyFont="1" applyFill="1" applyBorder="1"/>
    <xf numFmtId="0" fontId="4" fillId="11" borderId="24" xfId="0" applyFont="1" applyFill="1" applyBorder="1"/>
    <xf numFmtId="44" fontId="4" fillId="3" borderId="24" xfId="2" applyFont="1" applyFill="1" applyBorder="1"/>
    <xf numFmtId="164" fontId="4" fillId="3" borderId="0" xfId="0" applyNumberFormat="1" applyFont="1" applyFill="1"/>
    <xf numFmtId="0" fontId="4" fillId="11" borderId="0" xfId="0" applyFont="1" applyFill="1"/>
    <xf numFmtId="0" fontId="4" fillId="0" borderId="23" xfId="0" applyFont="1" applyBorder="1"/>
    <xf numFmtId="0" fontId="4" fillId="8" borderId="10" xfId="0" applyFont="1" applyFill="1" applyBorder="1"/>
    <xf numFmtId="0" fontId="4" fillId="11" borderId="26" xfId="0" applyFont="1" applyFill="1" applyBorder="1"/>
    <xf numFmtId="49" fontId="4" fillId="0" borderId="6" xfId="0" applyNumberFormat="1" applyFont="1" applyBorder="1"/>
    <xf numFmtId="0" fontId="4" fillId="7" borderId="10" xfId="0" applyFont="1" applyFill="1" applyBorder="1"/>
    <xf numFmtId="0" fontId="4" fillId="11" borderId="10" xfId="0" applyFont="1" applyFill="1" applyBorder="1" applyAlignment="1">
      <alignment horizontal="center"/>
    </xf>
    <xf numFmtId="44" fontId="4" fillId="0" borderId="10" xfId="2" applyFont="1" applyBorder="1"/>
    <xf numFmtId="10" fontId="4" fillId="11" borderId="10" xfId="0" applyNumberFormat="1" applyFont="1" applyFill="1" applyBorder="1" applyAlignment="1">
      <alignment horizontal="center"/>
    </xf>
    <xf numFmtId="0" fontId="4" fillId="10" borderId="10" xfId="0" applyFont="1" applyFill="1" applyBorder="1"/>
    <xf numFmtId="0" fontId="4" fillId="10" borderId="10" xfId="0" applyFont="1" applyFill="1" applyBorder="1" applyAlignment="1">
      <alignment horizontal="center"/>
    </xf>
    <xf numFmtId="44" fontId="4" fillId="10" borderId="10" xfId="2" applyFont="1" applyFill="1" applyBorder="1"/>
    <xf numFmtId="0" fontId="4" fillId="0" borderId="10" xfId="0" applyFont="1" applyBorder="1" applyAlignment="1">
      <alignment horizontal="left" indent="2"/>
    </xf>
    <xf numFmtId="0" fontId="0" fillId="15" borderId="0" xfId="0" applyFill="1"/>
    <xf numFmtId="0" fontId="0" fillId="11" borderId="10" xfId="0" applyFill="1" applyBorder="1" applyAlignment="1">
      <alignment wrapText="1"/>
    </xf>
    <xf numFmtId="0" fontId="12" fillId="0" borderId="0" xfId="0" applyFont="1" applyAlignment="1">
      <alignment horizontal="right" wrapText="1"/>
    </xf>
    <xf numFmtId="0" fontId="8" fillId="10" borderId="10" xfId="0" applyFont="1" applyFill="1" applyBorder="1" applyAlignment="1">
      <alignment horizontal="center" vertical="center" wrapText="1"/>
    </xf>
    <xf numFmtId="49" fontId="12" fillId="9" borderId="10" xfId="0" applyNumberFormat="1" applyFont="1" applyFill="1" applyBorder="1" applyAlignment="1">
      <alignment horizontal="center" vertical="center"/>
    </xf>
    <xf numFmtId="49" fontId="14" fillId="9" borderId="10" xfId="0" applyNumberFormat="1" applyFont="1" applyFill="1" applyBorder="1" applyAlignment="1">
      <alignment horizontal="center" vertical="center"/>
    </xf>
    <xf numFmtId="49" fontId="14" fillId="9" borderId="10" xfId="0" applyNumberFormat="1" applyFont="1" applyFill="1" applyBorder="1" applyAlignment="1">
      <alignment horizontal="center" vertical="center" wrapText="1"/>
    </xf>
    <xf numFmtId="0" fontId="0" fillId="0" borderId="24" xfId="0" applyBorder="1" applyAlignment="1">
      <alignment wrapText="1"/>
    </xf>
    <xf numFmtId="49" fontId="14" fillId="9" borderId="15" xfId="0" applyNumberFormat="1" applyFont="1" applyFill="1" applyBorder="1" applyAlignment="1">
      <alignment horizontal="center" vertical="center" wrapText="1"/>
    </xf>
    <xf numFmtId="0" fontId="0" fillId="0" borderId="29" xfId="0" applyBorder="1" applyAlignment="1">
      <alignment wrapText="1"/>
    </xf>
    <xf numFmtId="0" fontId="12" fillId="8" borderId="12" xfId="0" applyFont="1" applyFill="1" applyBorder="1" applyAlignment="1">
      <alignment horizontal="center"/>
    </xf>
    <xf numFmtId="166" fontId="0" fillId="10" borderId="12" xfId="1" applyNumberFormat="1" applyFont="1" applyFill="1" applyBorder="1" applyAlignment="1">
      <alignment vertical="center"/>
    </xf>
    <xf numFmtId="166" fontId="0" fillId="10" borderId="5" xfId="1" applyNumberFormat="1" applyFont="1" applyFill="1" applyBorder="1"/>
    <xf numFmtId="0" fontId="12" fillId="8" borderId="2" xfId="0" applyFont="1" applyFill="1" applyBorder="1" applyAlignment="1">
      <alignment horizontal="center"/>
    </xf>
    <xf numFmtId="165" fontId="0" fillId="10" borderId="12" xfId="1" applyNumberFormat="1" applyFont="1" applyFill="1" applyBorder="1"/>
    <xf numFmtId="0" fontId="0" fillId="0" borderId="24" xfId="0" applyBorder="1"/>
    <xf numFmtId="49" fontId="12" fillId="8" borderId="3" xfId="0" applyNumberFormat="1" applyFont="1" applyFill="1" applyBorder="1" applyAlignment="1">
      <alignment horizontal="left" vertical="top" wrapText="1"/>
    </xf>
    <xf numFmtId="0" fontId="0" fillId="8" borderId="14" xfId="0" applyFill="1" applyBorder="1" applyAlignment="1">
      <alignment vertical="top" wrapText="1"/>
    </xf>
    <xf numFmtId="0" fontId="36" fillId="4" borderId="0" xfId="0" applyFont="1" applyFill="1" applyAlignment="1">
      <alignment wrapText="1"/>
    </xf>
    <xf numFmtId="6" fontId="0" fillId="0" borderId="0" xfId="0" applyNumberFormat="1" applyAlignment="1">
      <alignment horizontal="center"/>
    </xf>
    <xf numFmtId="0" fontId="0" fillId="11" borderId="0" xfId="0" applyFill="1"/>
    <xf numFmtId="164" fontId="0" fillId="11" borderId="0" xfId="0" applyNumberFormat="1" applyFill="1"/>
    <xf numFmtId="0" fontId="0" fillId="0" borderId="12" xfId="0" applyBorder="1"/>
    <xf numFmtId="0" fontId="0" fillId="16" borderId="0" xfId="0" applyFill="1"/>
    <xf numFmtId="0" fontId="11" fillId="7" borderId="13" xfId="0" applyFont="1" applyFill="1" applyBorder="1" applyAlignment="1">
      <alignment horizontal="centerContinuous"/>
    </xf>
    <xf numFmtId="0" fontId="11" fillId="7" borderId="14" xfId="0" applyFont="1" applyFill="1" applyBorder="1" applyAlignment="1">
      <alignment horizontal="centerContinuous"/>
    </xf>
    <xf numFmtId="0" fontId="43" fillId="7" borderId="11" xfId="0" applyFont="1" applyFill="1" applyBorder="1"/>
    <xf numFmtId="0" fontId="27" fillId="7" borderId="0" xfId="0" applyFont="1" applyFill="1"/>
    <xf numFmtId="0" fontId="0" fillId="7" borderId="0" xfId="0" applyFill="1"/>
    <xf numFmtId="0" fontId="0" fillId="7" borderId="9" xfId="0" applyFill="1" applyBorder="1"/>
    <xf numFmtId="44" fontId="11" fillId="0" borderId="0" xfId="0" applyNumberFormat="1" applyFont="1"/>
    <xf numFmtId="0" fontId="11" fillId="0" borderId="0" xfId="0" applyFont="1"/>
    <xf numFmtId="0" fontId="0" fillId="0" borderId="0" xfId="0" applyAlignment="1">
      <alignment horizontal="centerContinuous"/>
    </xf>
    <xf numFmtId="44" fontId="11" fillId="0" borderId="0" xfId="0" applyNumberFormat="1" applyFont="1" applyAlignment="1">
      <alignment horizontal="centerContinuous"/>
    </xf>
    <xf numFmtId="0" fontId="43" fillId="0" borderId="0" xfId="0" applyFont="1"/>
    <xf numFmtId="44" fontId="43" fillId="0" borderId="0" xfId="0" applyNumberFormat="1" applyFont="1"/>
    <xf numFmtId="0" fontId="36" fillId="0" borderId="0" xfId="0" applyFont="1"/>
    <xf numFmtId="0" fontId="47" fillId="16" borderId="0" xfId="0" applyFont="1" applyFill="1"/>
    <xf numFmtId="0" fontId="47" fillId="0" borderId="0" xfId="0" applyFont="1"/>
    <xf numFmtId="0" fontId="48" fillId="16" borderId="0" xfId="0" applyFont="1" applyFill="1"/>
    <xf numFmtId="0" fontId="48" fillId="0" borderId="0" xfId="0" applyFont="1"/>
    <xf numFmtId="0" fontId="27" fillId="16" borderId="0" xfId="0" applyFont="1" applyFill="1"/>
    <xf numFmtId="0" fontId="27" fillId="0" borderId="0" xfId="0" applyFont="1"/>
    <xf numFmtId="0" fontId="12" fillId="10" borderId="5" xfId="0" applyFont="1" applyFill="1" applyBorder="1" applyAlignment="1">
      <alignment horizontal="right"/>
    </xf>
    <xf numFmtId="0" fontId="12" fillId="10" borderId="6" xfId="0" applyFont="1" applyFill="1" applyBorder="1" applyAlignment="1">
      <alignment horizontal="right"/>
    </xf>
    <xf numFmtId="44" fontId="12" fillId="3" borderId="6" xfId="2" applyFont="1" applyFill="1" applyBorder="1"/>
    <xf numFmtId="49" fontId="12" fillId="7" borderId="10" xfId="0" applyNumberFormat="1" applyFont="1" applyFill="1" applyBorder="1" applyAlignment="1">
      <alignment horizontal="center" vertical="center"/>
    </xf>
    <xf numFmtId="49" fontId="13" fillId="7" borderId="0" xfId="0" applyNumberFormat="1" applyFont="1" applyFill="1" applyAlignment="1">
      <alignment horizontal="left" vertical="center"/>
    </xf>
    <xf numFmtId="0" fontId="0" fillId="8" borderId="13" xfId="0" applyFill="1" applyBorder="1" applyAlignment="1">
      <alignment horizontal="left" vertical="top" wrapText="1"/>
    </xf>
    <xf numFmtId="0" fontId="0" fillId="8" borderId="14" xfId="0" applyFill="1" applyBorder="1" applyAlignment="1">
      <alignment horizontal="left" vertical="top" wrapText="1"/>
    </xf>
    <xf numFmtId="0" fontId="12" fillId="10" borderId="12" xfId="0" applyFont="1" applyFill="1" applyBorder="1" applyAlignment="1">
      <alignment horizontal="right"/>
    </xf>
    <xf numFmtId="0" fontId="12" fillId="10" borderId="11" xfId="0" applyFont="1" applyFill="1" applyBorder="1" applyAlignment="1">
      <alignment horizontal="left" vertical="center" wrapText="1"/>
    </xf>
    <xf numFmtId="0" fontId="14" fillId="10" borderId="0" xfId="0" applyFont="1" applyFill="1" applyAlignment="1">
      <alignment horizontal="right"/>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14" fillId="10" borderId="10" xfId="0" applyFont="1" applyFill="1" applyBorder="1" applyAlignment="1">
      <alignment horizontal="right"/>
    </xf>
    <xf numFmtId="49" fontId="14" fillId="10" borderId="10" xfId="0" applyNumberFormat="1" applyFont="1" applyFill="1" applyBorder="1" applyAlignment="1">
      <alignment horizontal="right"/>
    </xf>
    <xf numFmtId="0" fontId="12" fillId="10" borderId="10" xfId="0" applyFont="1" applyFill="1" applyBorder="1" applyAlignment="1">
      <alignment horizontal="right"/>
    </xf>
    <xf numFmtId="0" fontId="22" fillId="7" borderId="13" xfId="0" applyFont="1" applyFill="1" applyBorder="1" applyAlignment="1">
      <alignment horizontal="right"/>
    </xf>
    <xf numFmtId="0" fontId="11" fillId="7" borderId="12" xfId="0" applyFont="1" applyFill="1" applyBorder="1" applyAlignment="1">
      <alignment horizontal="left"/>
    </xf>
    <xf numFmtId="0" fontId="43" fillId="7" borderId="12" xfId="0" applyFont="1" applyFill="1" applyBorder="1"/>
    <xf numFmtId="0" fontId="36" fillId="7" borderId="13" xfId="0" applyFont="1" applyFill="1" applyBorder="1"/>
    <xf numFmtId="0" fontId="36" fillId="7" borderId="14" xfId="0" applyFont="1" applyFill="1" applyBorder="1"/>
    <xf numFmtId="0" fontId="43" fillId="7" borderId="12" xfId="0" applyFont="1" applyFill="1" applyBorder="1" applyAlignment="1">
      <alignment horizontal="left"/>
    </xf>
    <xf numFmtId="0" fontId="27" fillId="7" borderId="13" xfId="0" applyFont="1" applyFill="1" applyBorder="1" applyAlignment="1">
      <alignment horizontal="left"/>
    </xf>
    <xf numFmtId="0" fontId="0" fillId="7" borderId="13" xfId="0" applyFill="1" applyBorder="1" applyAlignment="1">
      <alignment horizontal="left"/>
    </xf>
    <xf numFmtId="0" fontId="0" fillId="7" borderId="14" xfId="0" applyFill="1" applyBorder="1" applyAlignment="1">
      <alignment horizontal="left"/>
    </xf>
    <xf numFmtId="0" fontId="19" fillId="0" borderId="10" xfId="0" applyFont="1" applyBorder="1" applyAlignment="1">
      <alignment horizontal="left" vertical="top" wrapText="1"/>
    </xf>
    <xf numFmtId="49" fontId="3" fillId="0" borderId="10" xfId="0" applyNumberFormat="1" applyFont="1" applyBorder="1" applyAlignment="1">
      <alignment vertical="center"/>
    </xf>
    <xf numFmtId="49" fontId="3" fillId="0" borderId="10" xfId="0" applyNumberFormat="1" applyFont="1" applyBorder="1"/>
    <xf numFmtId="0" fontId="12" fillId="8" borderId="2" xfId="0" applyFont="1" applyFill="1" applyBorder="1" applyAlignment="1">
      <alignment vertical="top" wrapText="1"/>
    </xf>
    <xf numFmtId="49" fontId="2" fillId="0" borderId="10" xfId="0" applyNumberFormat="1" applyFont="1" applyBorder="1" applyAlignment="1">
      <alignment horizontal="center"/>
    </xf>
    <xf numFmtId="49" fontId="2" fillId="0" borderId="10" xfId="0" applyNumberFormat="1" applyFont="1" applyBorder="1" applyAlignment="1">
      <alignment horizontal="center" vertical="center"/>
    </xf>
    <xf numFmtId="49" fontId="2" fillId="0" borderId="10" xfId="0" applyNumberFormat="1" applyFont="1" applyBorder="1" applyAlignment="1">
      <alignment horizontal="left" vertical="center"/>
    </xf>
    <xf numFmtId="49" fontId="2" fillId="0" borderId="10" xfId="0" applyNumberFormat="1" applyFont="1" applyBorder="1" applyAlignment="1">
      <alignment vertical="center"/>
    </xf>
    <xf numFmtId="49" fontId="2" fillId="0" borderId="10" xfId="0" applyNumberFormat="1" applyFont="1" applyBorder="1"/>
    <xf numFmtId="0" fontId="2" fillId="8" borderId="23" xfId="0" applyFont="1" applyFill="1" applyBorder="1"/>
    <xf numFmtId="0" fontId="2" fillId="0" borderId="10" xfId="0" applyFont="1" applyBorder="1" applyAlignment="1">
      <alignment horizontal="left" indent="2"/>
    </xf>
    <xf numFmtId="49" fontId="1" fillId="4" borderId="10" xfId="0" applyNumberFormat="1" applyFont="1" applyFill="1" applyBorder="1" applyAlignment="1">
      <alignment horizontal="left" vertical="center"/>
    </xf>
    <xf numFmtId="49" fontId="1" fillId="0" borderId="10" xfId="0" applyNumberFormat="1" applyFont="1" applyBorder="1" applyAlignment="1">
      <alignment vertical="center"/>
    </xf>
    <xf numFmtId="0" fontId="1" fillId="0" borderId="10" xfId="0" applyFont="1" applyBorder="1"/>
    <xf numFmtId="49" fontId="1" fillId="0" borderId="10" xfId="0" applyNumberFormat="1" applyFont="1" applyBorder="1"/>
    <xf numFmtId="49" fontId="1" fillId="0" borderId="10" xfId="0" applyNumberFormat="1" applyFont="1" applyBorder="1" applyAlignment="1">
      <alignment horizontal="center"/>
    </xf>
    <xf numFmtId="49" fontId="1" fillId="0" borderId="10" xfId="0" applyNumberFormat="1" applyFont="1" applyBorder="1" applyAlignment="1">
      <alignment horizontal="center" vertical="center"/>
    </xf>
    <xf numFmtId="49" fontId="1" fillId="0" borderId="10" xfId="0" applyNumberFormat="1" applyFont="1" applyBorder="1" applyAlignment="1">
      <alignment horizontal="left" vertical="center"/>
    </xf>
    <xf numFmtId="49" fontId="0" fillId="11" borderId="5" xfId="0" applyNumberFormat="1" applyFill="1" applyBorder="1" applyAlignment="1">
      <alignment horizontal="left" vertical="center"/>
    </xf>
    <xf numFmtId="49" fontId="0" fillId="11" borderId="6" xfId="0" applyNumberFormat="1" applyFill="1" applyBorder="1" applyAlignment="1">
      <alignment horizontal="left" vertical="center"/>
    </xf>
    <xf numFmtId="0" fontId="40" fillId="6" borderId="0" xfId="0" applyFont="1" applyFill="1" applyAlignment="1">
      <alignment horizontal="left" vertical="top" wrapText="1"/>
    </xf>
    <xf numFmtId="0" fontId="41" fillId="6" borderId="0" xfId="0" applyFont="1" applyFill="1" applyAlignment="1">
      <alignment horizontal="left" vertical="top" wrapText="1"/>
    </xf>
    <xf numFmtId="49" fontId="12" fillId="7" borderId="10" xfId="0" applyNumberFormat="1" applyFont="1" applyFill="1" applyBorder="1" applyAlignment="1">
      <alignment horizontal="center" vertical="center"/>
    </xf>
    <xf numFmtId="49" fontId="17" fillId="6" borderId="28" xfId="0" applyNumberFormat="1" applyFont="1" applyFill="1" applyBorder="1" applyAlignment="1">
      <alignment horizontal="center" vertical="center"/>
    </xf>
    <xf numFmtId="49" fontId="17" fillId="6" borderId="0" xfId="0" applyNumberFormat="1" applyFont="1" applyFill="1" applyAlignment="1">
      <alignment horizontal="center" vertical="center"/>
    </xf>
    <xf numFmtId="49" fontId="13" fillId="7" borderId="8" xfId="0" applyNumberFormat="1" applyFont="1" applyFill="1" applyBorder="1" applyAlignment="1">
      <alignment horizontal="left" vertical="center"/>
    </xf>
    <xf numFmtId="49" fontId="13" fillId="7" borderId="0" xfId="0" applyNumberFormat="1" applyFont="1" applyFill="1" applyAlignment="1">
      <alignment horizontal="left" vertical="center"/>
    </xf>
    <xf numFmtId="49" fontId="50" fillId="6" borderId="10" xfId="0" applyNumberFormat="1" applyFont="1" applyFill="1" applyBorder="1" applyAlignment="1">
      <alignment horizontal="center" vertical="top" wrapText="1"/>
    </xf>
    <xf numFmtId="49" fontId="18" fillId="6" borderId="10" xfId="0" applyNumberFormat="1" applyFont="1" applyFill="1" applyBorder="1" applyAlignment="1">
      <alignment horizontal="center" vertical="top" wrapText="1"/>
    </xf>
    <xf numFmtId="0" fontId="13" fillId="7" borderId="10" xfId="0" applyFont="1" applyFill="1" applyBorder="1" applyAlignment="1">
      <alignment horizontal="center"/>
    </xf>
    <xf numFmtId="0" fontId="0" fillId="8" borderId="10" xfId="0" applyFill="1" applyBorder="1" applyAlignment="1">
      <alignment horizontal="left" vertical="top" wrapText="1"/>
    </xf>
    <xf numFmtId="49" fontId="0" fillId="8" borderId="0" xfId="0" applyNumberFormat="1" applyFill="1" applyAlignment="1">
      <alignment horizontal="left" vertical="top" wrapText="1"/>
    </xf>
    <xf numFmtId="49" fontId="12" fillId="8" borderId="0" xfId="0" applyNumberFormat="1" applyFont="1" applyFill="1" applyAlignment="1">
      <alignment horizontal="left" vertical="top" wrapText="1"/>
    </xf>
    <xf numFmtId="49" fontId="19" fillId="8" borderId="0" xfId="0" applyNumberFormat="1" applyFont="1" applyFill="1" applyAlignment="1">
      <alignment horizontal="left" vertical="top" wrapText="1"/>
    </xf>
    <xf numFmtId="0" fontId="19" fillId="8" borderId="0" xfId="0" applyFont="1" applyFill="1" applyAlignment="1">
      <alignment horizontal="left" vertical="top"/>
    </xf>
    <xf numFmtId="49" fontId="14" fillId="7" borderId="10" xfId="0" applyNumberFormat="1" applyFont="1" applyFill="1" applyBorder="1" applyAlignment="1">
      <alignment horizontal="center" vertical="center"/>
    </xf>
    <xf numFmtId="0" fontId="12" fillId="7" borderId="10" xfId="0" applyFont="1" applyFill="1" applyBorder="1" applyAlignment="1">
      <alignment horizontal="center"/>
    </xf>
    <xf numFmtId="0" fontId="19" fillId="7" borderId="0" xfId="0" applyFont="1" applyFill="1" applyAlignment="1">
      <alignment horizontal="left" vertical="top" wrapText="1"/>
    </xf>
    <xf numFmtId="0" fontId="0" fillId="7" borderId="0" xfId="0" applyFill="1" applyAlignment="1">
      <alignment horizontal="left" vertical="top" wrapText="1"/>
    </xf>
    <xf numFmtId="0" fontId="0" fillId="8" borderId="12" xfId="0" applyFill="1" applyBorder="1" applyAlignment="1">
      <alignment horizontal="left" vertical="top" wrapText="1"/>
    </xf>
    <xf numFmtId="0" fontId="0" fillId="8" borderId="13" xfId="0" applyFill="1" applyBorder="1" applyAlignment="1">
      <alignment horizontal="left" vertical="top" wrapText="1"/>
    </xf>
    <xf numFmtId="0" fontId="0" fillId="8" borderId="1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8" borderId="7" xfId="0" applyFill="1" applyBorder="1" applyAlignment="1">
      <alignment horizontal="left" vertical="top" wrapText="1"/>
    </xf>
    <xf numFmtId="49" fontId="0" fillId="7" borderId="15" xfId="0" applyNumberFormat="1" applyFill="1" applyBorder="1" applyAlignment="1">
      <alignment horizontal="left" vertical="top" wrapText="1"/>
    </xf>
    <xf numFmtId="49" fontId="0" fillId="7" borderId="18" xfId="0" applyNumberFormat="1" applyFill="1" applyBorder="1" applyAlignment="1">
      <alignment horizontal="left" vertical="top" wrapText="1"/>
    </xf>
    <xf numFmtId="49" fontId="0" fillId="7" borderId="16" xfId="0" applyNumberFormat="1" applyFill="1" applyBorder="1" applyAlignment="1">
      <alignment horizontal="left" vertical="top" wrapText="1"/>
    </xf>
    <xf numFmtId="49" fontId="0" fillId="7" borderId="10" xfId="0" applyNumberFormat="1" applyFill="1" applyBorder="1" applyAlignment="1">
      <alignment horizontal="left" vertical="top" wrapText="1"/>
    </xf>
    <xf numFmtId="0" fontId="0" fillId="10" borderId="0" xfId="0" applyFill="1" applyAlignment="1">
      <alignment horizontal="left" vertical="top" wrapText="1"/>
    </xf>
    <xf numFmtId="0" fontId="0" fillId="10" borderId="20" xfId="0" applyFill="1" applyBorder="1" applyAlignment="1">
      <alignment horizontal="left" vertical="top" wrapText="1"/>
    </xf>
    <xf numFmtId="0" fontId="12" fillId="8" borderId="30" xfId="0" applyFont="1" applyFill="1" applyBorder="1" applyAlignment="1">
      <alignment horizontal="left"/>
    </xf>
    <xf numFmtId="0" fontId="12" fillId="8" borderId="31" xfId="0" applyFont="1" applyFill="1" applyBorder="1" applyAlignment="1">
      <alignment horizontal="left"/>
    </xf>
    <xf numFmtId="0" fontId="12" fillId="8" borderId="32" xfId="0" applyFont="1" applyFill="1" applyBorder="1" applyAlignment="1">
      <alignment horizontal="left"/>
    </xf>
    <xf numFmtId="0" fontId="0" fillId="0" borderId="10" xfId="0" applyBorder="1" applyAlignment="1">
      <alignment horizontal="center" vertical="center" wrapText="1"/>
    </xf>
    <xf numFmtId="49" fontId="22" fillId="7" borderId="12" xfId="0" applyNumberFormat="1" applyFont="1" applyFill="1" applyBorder="1" applyAlignment="1">
      <alignment horizontal="right"/>
    </xf>
    <xf numFmtId="49" fontId="22" fillId="7" borderId="13" xfId="0" applyNumberFormat="1" applyFont="1" applyFill="1" applyBorder="1" applyAlignment="1">
      <alignment horizontal="right"/>
    </xf>
    <xf numFmtId="49" fontId="22" fillId="7" borderId="14" xfId="0" applyNumberFormat="1" applyFont="1" applyFill="1" applyBorder="1" applyAlignment="1">
      <alignment horizontal="right"/>
    </xf>
    <xf numFmtId="0" fontId="12" fillId="10" borderId="12" xfId="0" applyFont="1" applyFill="1" applyBorder="1" applyAlignment="1">
      <alignment horizontal="right"/>
    </xf>
    <xf numFmtId="0" fontId="12" fillId="10" borderId="13" xfId="0" applyFont="1" applyFill="1" applyBorder="1" applyAlignment="1">
      <alignment horizontal="right"/>
    </xf>
    <xf numFmtId="0" fontId="12" fillId="10" borderId="14" xfId="0" applyFont="1" applyFill="1" applyBorder="1" applyAlignment="1">
      <alignment horizontal="right"/>
    </xf>
    <xf numFmtId="0" fontId="14" fillId="7" borderId="12" xfId="0" applyFont="1" applyFill="1" applyBorder="1" applyAlignment="1">
      <alignment horizontal="left"/>
    </xf>
    <xf numFmtId="0" fontId="14" fillId="7" borderId="13" xfId="0" applyFont="1" applyFill="1" applyBorder="1" applyAlignment="1">
      <alignment horizontal="left"/>
    </xf>
    <xf numFmtId="0" fontId="14" fillId="7" borderId="14" xfId="0" applyFont="1" applyFill="1" applyBorder="1" applyAlignment="1">
      <alignment horizontal="left"/>
    </xf>
    <xf numFmtId="0" fontId="12" fillId="10" borderId="2" xfId="0" applyFont="1" applyFill="1" applyBorder="1" applyAlignment="1">
      <alignment horizontal="left" vertical="center" wrapText="1"/>
    </xf>
    <xf numFmtId="0" fontId="12" fillId="10" borderId="11" xfId="0" applyFont="1" applyFill="1" applyBorder="1" applyAlignment="1">
      <alignment horizontal="left" vertical="center" wrapText="1"/>
    </xf>
    <xf numFmtId="10" fontId="14" fillId="10" borderId="15" xfId="0" applyNumberFormat="1" applyFont="1" applyFill="1" applyBorder="1" applyAlignment="1">
      <alignment horizontal="center" vertical="center"/>
    </xf>
    <xf numFmtId="10" fontId="14" fillId="10" borderId="16" xfId="0" applyNumberFormat="1" applyFont="1" applyFill="1" applyBorder="1" applyAlignment="1">
      <alignment horizontal="center" vertical="center"/>
    </xf>
    <xf numFmtId="0" fontId="14" fillId="10" borderId="0" xfId="0" applyFont="1" applyFill="1" applyAlignment="1">
      <alignment horizontal="right"/>
    </xf>
    <xf numFmtId="49" fontId="14" fillId="10" borderId="3" xfId="0" applyNumberFormat="1" applyFont="1" applyFill="1" applyBorder="1" applyAlignment="1">
      <alignment horizontal="left"/>
    </xf>
    <xf numFmtId="49" fontId="17" fillId="6" borderId="10" xfId="0" applyNumberFormat="1" applyFont="1" applyFill="1" applyBorder="1" applyAlignment="1">
      <alignment horizontal="center" vertical="center"/>
    </xf>
    <xf numFmtId="49" fontId="9" fillId="7" borderId="10" xfId="0" applyNumberFormat="1" applyFont="1" applyFill="1" applyBorder="1" applyAlignment="1">
      <alignment horizontal="left"/>
    </xf>
    <xf numFmtId="49" fontId="0" fillId="11" borderId="10" xfId="0" applyNumberFormat="1" applyFill="1" applyBorder="1" applyAlignment="1">
      <alignment horizontal="left"/>
    </xf>
    <xf numFmtId="49" fontId="13" fillId="7" borderId="12" xfId="0" applyNumberFormat="1" applyFont="1" applyFill="1" applyBorder="1" applyAlignment="1">
      <alignment horizontal="left" vertical="center"/>
    </xf>
    <xf numFmtId="49" fontId="13" fillId="7" borderId="13" xfId="0" applyNumberFormat="1" applyFont="1" applyFill="1" applyBorder="1" applyAlignment="1">
      <alignment horizontal="left" vertical="center"/>
    </xf>
    <xf numFmtId="49" fontId="13" fillId="7" borderId="14" xfId="0" applyNumberFormat="1" applyFont="1" applyFill="1" applyBorder="1" applyAlignment="1">
      <alignment horizontal="left" vertical="center"/>
    </xf>
    <xf numFmtId="0" fontId="20" fillId="6" borderId="12" xfId="0" applyFont="1" applyFill="1" applyBorder="1" applyAlignment="1">
      <alignment horizontal="center"/>
    </xf>
    <xf numFmtId="0" fontId="20" fillId="6" borderId="13" xfId="0" applyFont="1" applyFill="1" applyBorder="1" applyAlignment="1">
      <alignment horizontal="center"/>
    </xf>
    <xf numFmtId="0" fontId="20" fillId="6" borderId="14" xfId="0" applyFont="1" applyFill="1" applyBorder="1" applyAlignment="1">
      <alignment horizontal="center"/>
    </xf>
    <xf numFmtId="49" fontId="20" fillId="6" borderId="12" xfId="0" applyNumberFormat="1" applyFont="1" applyFill="1" applyBorder="1" applyAlignment="1">
      <alignment horizontal="center"/>
    </xf>
    <xf numFmtId="49" fontId="20" fillId="6" borderId="13" xfId="0" applyNumberFormat="1" applyFont="1" applyFill="1" applyBorder="1" applyAlignment="1">
      <alignment horizontal="center"/>
    </xf>
    <xf numFmtId="49" fontId="20" fillId="6" borderId="14" xfId="0" applyNumberFormat="1" applyFont="1" applyFill="1" applyBorder="1" applyAlignment="1">
      <alignment horizontal="center"/>
    </xf>
    <xf numFmtId="49" fontId="11" fillId="0" borderId="12" xfId="0" applyNumberFormat="1" applyFont="1" applyBorder="1" applyAlignment="1">
      <alignment horizontal="left"/>
    </xf>
    <xf numFmtId="49" fontId="11" fillId="0" borderId="13" xfId="0" applyNumberFormat="1" applyFont="1" applyBorder="1" applyAlignment="1">
      <alignment horizontal="left"/>
    </xf>
    <xf numFmtId="49" fontId="11" fillId="0" borderId="14" xfId="0" applyNumberFormat="1" applyFont="1" applyBorder="1" applyAlignment="1">
      <alignment horizontal="left"/>
    </xf>
    <xf numFmtId="0" fontId="0" fillId="2" borderId="3" xfId="0" applyFill="1" applyBorder="1" applyAlignment="1">
      <alignment horizontal="center"/>
    </xf>
    <xf numFmtId="0" fontId="0" fillId="2" borderId="0" xfId="0" applyFill="1" applyAlignment="1">
      <alignment horizontal="center"/>
    </xf>
    <xf numFmtId="0" fontId="0" fillId="2" borderId="6" xfId="0" applyFill="1" applyBorder="1" applyAlignment="1">
      <alignment horizontal="center"/>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0" fillId="0" borderId="0" xfId="0" applyAlignment="1">
      <alignment wrapText="1"/>
    </xf>
    <xf numFmtId="0" fontId="12" fillId="7" borderId="12" xfId="0" applyFont="1" applyFill="1" applyBorder="1" applyAlignment="1">
      <alignment horizontal="center"/>
    </xf>
    <xf numFmtId="0" fontId="12" fillId="7" borderId="13" xfId="0" applyFont="1" applyFill="1" applyBorder="1" applyAlignment="1">
      <alignment horizontal="center"/>
    </xf>
    <xf numFmtId="0" fontId="12" fillId="7" borderId="14" xfId="0" applyFont="1" applyFill="1" applyBorder="1" applyAlignment="1">
      <alignment horizontal="center"/>
    </xf>
    <xf numFmtId="0" fontId="8" fillId="10" borderId="12" xfId="0" applyFont="1" applyFill="1" applyBorder="1" applyAlignment="1">
      <alignment horizontal="right"/>
    </xf>
    <xf numFmtId="0" fontId="8" fillId="10" borderId="13" xfId="0" applyFont="1" applyFill="1" applyBorder="1" applyAlignment="1">
      <alignment horizontal="right"/>
    </xf>
    <xf numFmtId="0" fontId="8" fillId="10" borderId="14" xfId="0" applyFont="1" applyFill="1" applyBorder="1" applyAlignment="1">
      <alignment horizontal="right"/>
    </xf>
    <xf numFmtId="49" fontId="14" fillId="7" borderId="12" xfId="0" applyNumberFormat="1" applyFont="1" applyFill="1" applyBorder="1" applyAlignment="1">
      <alignment horizontal="left"/>
    </xf>
    <xf numFmtId="49" fontId="14" fillId="7" borderId="13" xfId="0" applyNumberFormat="1" applyFont="1" applyFill="1" applyBorder="1" applyAlignment="1">
      <alignment horizontal="left"/>
    </xf>
    <xf numFmtId="49" fontId="14" fillId="7" borderId="14" xfId="0" applyNumberFormat="1" applyFont="1" applyFill="1" applyBorder="1" applyAlignment="1">
      <alignment horizontal="left"/>
    </xf>
    <xf numFmtId="0" fontId="24" fillId="10" borderId="12" xfId="0" applyFont="1" applyFill="1" applyBorder="1" applyAlignment="1">
      <alignment horizontal="left"/>
    </xf>
    <xf numFmtId="0" fontId="24" fillId="10" borderId="13" xfId="0" applyFont="1" applyFill="1" applyBorder="1" applyAlignment="1">
      <alignment horizontal="left"/>
    </xf>
    <xf numFmtId="0" fontId="24" fillId="10" borderId="14" xfId="0" applyFont="1" applyFill="1" applyBorder="1" applyAlignment="1">
      <alignment horizontal="left"/>
    </xf>
    <xf numFmtId="0" fontId="14" fillId="10" borderId="10" xfId="0" applyFont="1" applyFill="1" applyBorder="1" applyAlignment="1">
      <alignment horizontal="right"/>
    </xf>
    <xf numFmtId="49" fontId="14" fillId="10" borderId="10" xfId="0" applyNumberFormat="1" applyFont="1" applyFill="1" applyBorder="1" applyAlignment="1">
      <alignment horizontal="right"/>
    </xf>
    <xf numFmtId="49" fontId="8" fillId="10" borderId="10" xfId="0" applyNumberFormat="1" applyFont="1" applyFill="1" applyBorder="1" applyAlignment="1">
      <alignment horizontal="right"/>
    </xf>
    <xf numFmtId="0" fontId="10" fillId="7" borderId="12" xfId="0" applyFont="1" applyFill="1" applyBorder="1" applyAlignment="1">
      <alignment horizontal="right"/>
    </xf>
    <xf numFmtId="0" fontId="10" fillId="7" borderId="13" xfId="0" applyFont="1" applyFill="1" applyBorder="1" applyAlignment="1">
      <alignment horizontal="right"/>
    </xf>
    <xf numFmtId="0" fontId="10" fillId="7" borderId="14" xfId="0" applyFont="1" applyFill="1" applyBorder="1" applyAlignment="1">
      <alignment horizontal="right"/>
    </xf>
    <xf numFmtId="0" fontId="23" fillId="12" borderId="12" xfId="0" applyFont="1" applyFill="1" applyBorder="1" applyAlignment="1">
      <alignment horizontal="center"/>
    </xf>
    <xf numFmtId="0" fontId="23" fillId="12" borderId="13" xfId="0" applyFont="1" applyFill="1" applyBorder="1" applyAlignment="1">
      <alignment horizontal="center"/>
    </xf>
    <xf numFmtId="0" fontId="23" fillId="12" borderId="14" xfId="0" applyFont="1" applyFill="1" applyBorder="1" applyAlignment="1">
      <alignment horizontal="center"/>
    </xf>
    <xf numFmtId="49" fontId="11" fillId="0" borderId="10" xfId="0" applyNumberFormat="1" applyFont="1" applyBorder="1" applyAlignment="1">
      <alignment horizontal="left"/>
    </xf>
    <xf numFmtId="0" fontId="13" fillId="11" borderId="10" xfId="0" applyFont="1" applyFill="1" applyBorder="1" applyAlignment="1">
      <alignment horizontal="left" vertical="center"/>
    </xf>
    <xf numFmtId="49" fontId="0" fillId="11" borderId="5" xfId="0" applyNumberFormat="1" applyFill="1" applyBorder="1" applyAlignment="1">
      <alignment horizontal="left" vertical="center"/>
    </xf>
    <xf numFmtId="49" fontId="0" fillId="11" borderId="6" xfId="0" applyNumberFormat="1" applyFill="1" applyBorder="1" applyAlignment="1">
      <alignment horizontal="left" vertical="center"/>
    </xf>
    <xf numFmtId="0" fontId="9" fillId="9" borderId="11" xfId="0" applyFont="1" applyFill="1" applyBorder="1" applyAlignment="1">
      <alignment horizontal="center" wrapText="1"/>
    </xf>
    <xf numFmtId="0" fontId="9" fillId="9" borderId="0" xfId="0" applyFont="1" applyFill="1" applyAlignment="1">
      <alignment horizontal="center" wrapText="1"/>
    </xf>
    <xf numFmtId="49" fontId="0" fillId="11" borderId="10" xfId="0" applyNumberFormat="1" applyFill="1" applyBorder="1" applyAlignment="1">
      <alignment horizontal="left" vertical="center"/>
    </xf>
    <xf numFmtId="0" fontId="9" fillId="9" borderId="12" xfId="0" applyFont="1" applyFill="1" applyBorder="1" applyAlignment="1">
      <alignment horizontal="center"/>
    </xf>
    <xf numFmtId="0" fontId="9" fillId="9" borderId="13" xfId="0" applyFont="1" applyFill="1" applyBorder="1" applyAlignment="1">
      <alignment horizontal="center"/>
    </xf>
    <xf numFmtId="0" fontId="9" fillId="9" borderId="14" xfId="0" applyFont="1" applyFill="1" applyBorder="1" applyAlignment="1">
      <alignment horizontal="center"/>
    </xf>
    <xf numFmtId="0" fontId="0" fillId="3" borderId="13" xfId="0" applyFill="1" applyBorder="1" applyAlignment="1">
      <alignment horizontal="left" wrapText="1"/>
    </xf>
    <xf numFmtId="0" fontId="0" fillId="3" borderId="13" xfId="0" applyFill="1" applyBorder="1" applyAlignment="1">
      <alignment horizontal="left"/>
    </xf>
    <xf numFmtId="0" fontId="0" fillId="3" borderId="14" xfId="0" applyFill="1" applyBorder="1" applyAlignment="1">
      <alignment horizontal="left"/>
    </xf>
    <xf numFmtId="0" fontId="12" fillId="10" borderId="10" xfId="0" applyFont="1" applyFill="1" applyBorder="1" applyAlignment="1">
      <alignment horizontal="right"/>
    </xf>
    <xf numFmtId="49" fontId="11" fillId="0" borderId="10" xfId="0" applyNumberFormat="1" applyFont="1" applyBorder="1" applyAlignment="1">
      <alignment horizontal="left" vertical="center"/>
    </xf>
    <xf numFmtId="0" fontId="22" fillId="7" borderId="12" xfId="0" applyFont="1" applyFill="1" applyBorder="1" applyAlignment="1">
      <alignment horizontal="right"/>
    </xf>
    <xf numFmtId="0" fontId="22" fillId="7" borderId="13" xfId="0" applyFont="1" applyFill="1" applyBorder="1" applyAlignment="1">
      <alignment horizontal="right"/>
    </xf>
    <xf numFmtId="0" fontId="22" fillId="7" borderId="14" xfId="0" applyFont="1" applyFill="1" applyBorder="1" applyAlignment="1">
      <alignment horizontal="right"/>
    </xf>
    <xf numFmtId="164" fontId="26" fillId="7" borderId="10" xfId="0" applyNumberFormat="1" applyFont="1" applyFill="1" applyBorder="1" applyAlignment="1">
      <alignment horizontal="center"/>
    </xf>
    <xf numFmtId="0" fontId="13" fillId="7" borderId="12" xfId="0" applyFont="1" applyFill="1" applyBorder="1" applyAlignment="1">
      <alignment horizontal="center"/>
    </xf>
    <xf numFmtId="0" fontId="13" fillId="7" borderId="13" xfId="0" applyFont="1" applyFill="1" applyBorder="1" applyAlignment="1">
      <alignment horizontal="center"/>
    </xf>
    <xf numFmtId="0" fontId="13" fillId="7" borderId="14" xfId="0" applyFont="1" applyFill="1" applyBorder="1" applyAlignment="1">
      <alignment horizontal="center"/>
    </xf>
    <xf numFmtId="0" fontId="39" fillId="9" borderId="10" xfId="0" applyFont="1" applyFill="1" applyBorder="1" applyAlignment="1">
      <alignment horizontal="center" vertical="center"/>
    </xf>
    <xf numFmtId="0" fontId="9" fillId="9" borderId="10" xfId="0" applyFont="1" applyFill="1" applyBorder="1" applyAlignment="1">
      <alignment horizontal="center" vertical="center"/>
    </xf>
    <xf numFmtId="0" fontId="0" fillId="11" borderId="12" xfId="0" applyFill="1" applyBorder="1" applyAlignment="1">
      <alignment horizontal="center" wrapText="1"/>
    </xf>
    <xf numFmtId="0" fontId="0" fillId="11" borderId="14" xfId="0" applyFill="1" applyBorder="1" applyAlignment="1">
      <alignment horizontal="center" wrapText="1"/>
    </xf>
    <xf numFmtId="49" fontId="26" fillId="7" borderId="12" xfId="0" applyNumberFormat="1" applyFont="1" applyFill="1" applyBorder="1" applyAlignment="1">
      <alignment horizontal="center" vertical="center"/>
    </xf>
    <xf numFmtId="49" fontId="26" fillId="7" borderId="13"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0" fontId="12" fillId="10" borderId="12"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1" fillId="9" borderId="11" xfId="0" applyFont="1" applyFill="1" applyBorder="1" applyAlignment="1">
      <alignment horizontal="center" wrapText="1"/>
    </xf>
    <xf numFmtId="0" fontId="11" fillId="9" borderId="0" xfId="0" applyFont="1" applyFill="1" applyAlignment="1">
      <alignment horizontal="center" wrapText="1"/>
    </xf>
    <xf numFmtId="0" fontId="33" fillId="9" borderId="12" xfId="0" applyFont="1" applyFill="1" applyBorder="1" applyAlignment="1">
      <alignment horizontal="center"/>
    </xf>
    <xf numFmtId="0" fontId="8" fillId="9" borderId="13" xfId="0" applyFont="1" applyFill="1" applyBorder="1" applyAlignment="1">
      <alignment horizontal="center"/>
    </xf>
    <xf numFmtId="0" fontId="8" fillId="9" borderId="14" xfId="0" applyFont="1" applyFill="1" applyBorder="1" applyAlignment="1">
      <alignment horizontal="center"/>
    </xf>
    <xf numFmtId="0" fontId="11" fillId="7" borderId="12" xfId="0" applyFont="1" applyFill="1" applyBorder="1" applyAlignment="1">
      <alignment horizontal="left" wrapText="1"/>
    </xf>
    <xf numFmtId="0" fontId="11" fillId="7" borderId="13" xfId="0" applyFont="1" applyFill="1" applyBorder="1" applyAlignment="1">
      <alignment horizontal="left" wrapText="1"/>
    </xf>
    <xf numFmtId="0" fontId="11" fillId="7" borderId="14" xfId="0" applyFont="1" applyFill="1" applyBorder="1" applyAlignment="1">
      <alignment horizontal="left" wrapText="1"/>
    </xf>
    <xf numFmtId="49" fontId="43" fillId="7" borderId="12" xfId="0" applyNumberFormat="1" applyFont="1" applyFill="1" applyBorder="1" applyAlignment="1">
      <alignment horizontal="right"/>
    </xf>
    <xf numFmtId="49" fontId="43" fillId="7" borderId="13" xfId="0" applyNumberFormat="1" applyFont="1" applyFill="1" applyBorder="1" applyAlignment="1">
      <alignment horizontal="right"/>
    </xf>
    <xf numFmtId="49" fontId="43" fillId="7" borderId="14" xfId="0" applyNumberFormat="1" applyFont="1" applyFill="1" applyBorder="1" applyAlignment="1">
      <alignment horizontal="right"/>
    </xf>
    <xf numFmtId="49" fontId="43" fillId="7" borderId="12" xfId="0" applyNumberFormat="1" applyFont="1" applyFill="1" applyBorder="1" applyAlignment="1">
      <alignment horizontal="left"/>
    </xf>
    <xf numFmtId="49" fontId="43" fillId="7" borderId="13" xfId="0" applyNumberFormat="1" applyFont="1" applyFill="1" applyBorder="1" applyAlignment="1">
      <alignment horizontal="left"/>
    </xf>
    <xf numFmtId="49" fontId="43" fillId="7" borderId="14" xfId="0" applyNumberFormat="1" applyFont="1" applyFill="1" applyBorder="1" applyAlignment="1">
      <alignment horizontal="left"/>
    </xf>
    <xf numFmtId="0" fontId="44" fillId="7" borderId="10" xfId="0" applyFont="1" applyFill="1" applyBorder="1" applyAlignment="1">
      <alignment horizontal="left" vertical="center"/>
    </xf>
    <xf numFmtId="0" fontId="11" fillId="7" borderId="10" xfId="0" applyFont="1" applyFill="1" applyBorder="1" applyAlignment="1">
      <alignment horizontal="left" vertical="center"/>
    </xf>
    <xf numFmtId="0" fontId="11" fillId="7" borderId="12" xfId="0" applyFont="1" applyFill="1" applyBorder="1" applyAlignment="1">
      <alignment horizontal="left"/>
    </xf>
    <xf numFmtId="0" fontId="11" fillId="7" borderId="13" xfId="0" applyFont="1" applyFill="1" applyBorder="1" applyAlignment="1">
      <alignment horizontal="left"/>
    </xf>
    <xf numFmtId="0" fontId="11" fillId="7" borderId="14" xfId="0" applyFont="1" applyFill="1" applyBorder="1" applyAlignment="1">
      <alignment horizontal="left"/>
    </xf>
    <xf numFmtId="49" fontId="42" fillId="6" borderId="11" xfId="0" applyNumberFormat="1" applyFont="1" applyFill="1" applyBorder="1" applyAlignment="1">
      <alignment horizontal="center"/>
    </xf>
    <xf numFmtId="49" fontId="42" fillId="6" borderId="0" xfId="0" applyNumberFormat="1" applyFont="1" applyFill="1" applyAlignment="1">
      <alignment horizontal="center"/>
    </xf>
    <xf numFmtId="49" fontId="42" fillId="6" borderId="9" xfId="0" applyNumberFormat="1" applyFont="1" applyFill="1" applyBorder="1" applyAlignment="1">
      <alignment horizontal="center"/>
    </xf>
    <xf numFmtId="49" fontId="0" fillId="11" borderId="12" xfId="0" applyNumberFormat="1" applyFill="1" applyBorder="1" applyAlignment="1">
      <alignment horizontal="left"/>
    </xf>
    <xf numFmtId="49" fontId="0" fillId="11" borderId="13" xfId="0" applyNumberFormat="1" applyFill="1" applyBorder="1" applyAlignment="1">
      <alignment horizontal="left"/>
    </xf>
    <xf numFmtId="49" fontId="0" fillId="11" borderId="14" xfId="0" applyNumberFormat="1" applyFill="1" applyBorder="1" applyAlignment="1">
      <alignment horizontal="left"/>
    </xf>
    <xf numFmtId="49" fontId="0" fillId="11" borderId="3" xfId="0" applyNumberFormat="1" applyFill="1" applyBorder="1" applyAlignment="1">
      <alignment horizontal="left"/>
    </xf>
    <xf numFmtId="49" fontId="0" fillId="11" borderId="4" xfId="0" applyNumberFormat="1" applyFill="1" applyBorder="1" applyAlignment="1">
      <alignment horizontal="left"/>
    </xf>
    <xf numFmtId="0" fontId="43" fillId="7" borderId="12" xfId="0" applyFont="1" applyFill="1" applyBorder="1" applyAlignment="1">
      <alignment horizontal="right"/>
    </xf>
    <xf numFmtId="0" fontId="43" fillId="7" borderId="13" xfId="0" applyFont="1" applyFill="1" applyBorder="1" applyAlignment="1">
      <alignment horizontal="right"/>
    </xf>
    <xf numFmtId="0" fontId="43" fillId="7" borderId="14" xfId="0" applyFont="1" applyFill="1" applyBorder="1" applyAlignment="1">
      <alignment horizontal="right"/>
    </xf>
    <xf numFmtId="49" fontId="17" fillId="6" borderId="12" xfId="0" applyNumberFormat="1" applyFont="1" applyFill="1" applyBorder="1" applyAlignment="1">
      <alignment horizontal="center" vertical="center"/>
    </xf>
    <xf numFmtId="49" fontId="17" fillId="6" borderId="13" xfId="0" applyNumberFormat="1" applyFont="1" applyFill="1" applyBorder="1" applyAlignment="1">
      <alignment horizontal="center" vertical="center"/>
    </xf>
    <xf numFmtId="49" fontId="17" fillId="6" borderId="14" xfId="0" applyNumberFormat="1" applyFont="1" applyFill="1" applyBorder="1" applyAlignment="1">
      <alignment horizontal="center" vertical="center"/>
    </xf>
    <xf numFmtId="49" fontId="9" fillId="7" borderId="12" xfId="0" applyNumberFormat="1" applyFont="1" applyFill="1" applyBorder="1" applyAlignment="1">
      <alignment horizontal="left"/>
    </xf>
    <xf numFmtId="49" fontId="9" fillId="7" borderId="13" xfId="0" applyNumberFormat="1" applyFont="1" applyFill="1" applyBorder="1" applyAlignment="1">
      <alignment horizontal="left"/>
    </xf>
    <xf numFmtId="49" fontId="9" fillId="7" borderId="14" xfId="0" applyNumberFormat="1" applyFont="1" applyFill="1" applyBorder="1" applyAlignment="1">
      <alignment horizontal="left"/>
    </xf>
    <xf numFmtId="0" fontId="0" fillId="10" borderId="2" xfId="0" applyFill="1" applyBorder="1" applyAlignment="1">
      <alignment horizontal="left" vertical="top" wrapText="1"/>
    </xf>
    <xf numFmtId="0" fontId="0" fillId="10" borderId="11" xfId="0" applyFill="1" applyBorder="1" applyAlignment="1">
      <alignment horizontal="left" vertical="top" wrapText="1"/>
    </xf>
    <xf numFmtId="0" fontId="0" fillId="0" borderId="11" xfId="0" applyBorder="1" applyAlignment="1">
      <alignment vertical="top" wrapText="1"/>
    </xf>
    <xf numFmtId="49" fontId="17" fillId="6" borderId="11" xfId="0" applyNumberFormat="1" applyFont="1" applyFill="1" applyBorder="1" applyAlignment="1">
      <alignment horizontal="center" vertical="center"/>
    </xf>
    <xf numFmtId="49" fontId="17" fillId="6" borderId="0" xfId="0" applyNumberFormat="1" applyFont="1" applyFill="1" applyBorder="1" applyAlignment="1">
      <alignment horizontal="center" vertical="center"/>
    </xf>
    <xf numFmtId="0" fontId="9" fillId="7" borderId="12" xfId="0" applyFont="1" applyFill="1" applyBorder="1" applyAlignment="1">
      <alignment horizontal="right" vertical="center"/>
    </xf>
    <xf numFmtId="0" fontId="9" fillId="7" borderId="13" xfId="0" applyFont="1" applyFill="1" applyBorder="1" applyAlignment="1">
      <alignment horizontal="right" vertical="center"/>
    </xf>
    <xf numFmtId="0" fontId="9" fillId="7" borderId="14" xfId="0" applyFont="1" applyFill="1" applyBorder="1" applyAlignment="1">
      <alignment horizontal="right" vertical="center"/>
    </xf>
    <xf numFmtId="164" fontId="9" fillId="7" borderId="10" xfId="0" applyNumberFormat="1" applyFont="1" applyFill="1" applyBorder="1" applyAlignment="1">
      <alignment horizontal="right" vertical="center"/>
    </xf>
    <xf numFmtId="0" fontId="30" fillId="16" borderId="11" xfId="0" applyFont="1" applyFill="1" applyBorder="1" applyAlignment="1"/>
    <xf numFmtId="0" fontId="30" fillId="16" borderId="0" xfId="0" applyFont="1" applyFill="1" applyAlignment="1"/>
    <xf numFmtId="0" fontId="0" fillId="3" borderId="13" xfId="0" applyFill="1" applyBorder="1" applyAlignment="1">
      <alignment horizontal="left" vertical="top" wrapText="1"/>
    </xf>
    <xf numFmtId="0" fontId="0" fillId="3" borderId="13" xfId="0" applyFill="1" applyBorder="1" applyAlignment="1">
      <alignment horizontal="left" vertical="top"/>
    </xf>
    <xf numFmtId="0" fontId="0" fillId="3" borderId="14" xfId="0" applyFill="1" applyBorder="1" applyAlignment="1">
      <alignment horizontal="left" vertical="top"/>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5E9DD"/>
      <color rgb="FFEEF9F5"/>
      <color rgb="FF1D3C4A"/>
      <color rgb="FFD9D9D9"/>
      <color rgb="FFE5E1DF"/>
      <color rgb="FFCFE6EA"/>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ocumenttasks/documenttask1.xml><?xml version="1.0" encoding="utf-8"?>
<Tasks xmlns="http://schemas.microsoft.com/office/tasks/2019/documenttasks">
  <Task id="{E47FFE59-F453-4798-A099-453BD14672EC}">
    <Anchor>
      <Comment id="{4500592D-5067-4DFB-87C4-C32270558C3F}"/>
    </Anchor>
    <History>
      <Event time="2025-02-19T18:13:11.11" id="{F99122C5-58B1-445D-9A06-4C05C635871E}">
        <Attribution userId="S::shannon@wellbeing-in-action.com::5628dbc6-18b0-49eb-b72d-d27bc4c6e638" userName="Shannon Smith-Bernardin" userProvider="AD"/>
        <Anchor>
          <Comment id="{4500592D-5067-4DFB-87C4-C32270558C3F}"/>
        </Anchor>
        <Create/>
      </Event>
      <Event time="2025-02-19T18:13:11.11" id="{517D8A3D-4738-450F-9644-1A218D9BB3FA}">
        <Attribution userId="S::shannon@wellbeing-in-action.com::5628dbc6-18b0-49eb-b72d-d27bc4c6e638" userName="Shannon Smith-Bernardin" userProvider="AD"/>
        <Anchor>
          <Comment id="{4500592D-5067-4DFB-87C4-C32270558C3F}"/>
        </Anchor>
        <Assign userId="S::Candace@wellbeing-in-action.com::d33502a4-66db-4e3d-a127-a9cf03971f5e" userName="Candace Clevenger" userProvider="AD"/>
      </Event>
      <Event time="2025-02-19T18:13:11.11" id="{1054AF98-B4F1-4F4A-92AE-4B2A673A9EDD}">
        <Attribution userId="S::shannon@wellbeing-in-action.com::5628dbc6-18b0-49eb-b72d-d27bc4c6e638" userName="Shannon Smith-Bernardin" userProvider="AD"/>
        <Anchor>
          <Comment id="{4500592D-5067-4DFB-87C4-C32270558C3F}"/>
        </Anchor>
        <SetTitle title="@Candace Clevenger - how are 1.0 and 3.0 different?"/>
      </Event>
    </History>
  </Task>
</Tasks>
</file>

<file path=xl/persons/person.xml><?xml version="1.0" encoding="utf-8"?>
<personList xmlns="http://schemas.microsoft.com/office/spreadsheetml/2018/threadedcomments" xmlns:x="http://schemas.openxmlformats.org/spreadsheetml/2006/main">
  <person displayName="Candace Clevenger" id="{2FC3B124-A6EA-45B4-A827-A63B15A1A9FE}" userId="Candace@wellbeing-in-action.com" providerId="PeoplePicker"/>
  <person displayName="Shannon Smith-Bernardin" id="{1E652138-B0B2-3E4A-876A-18A36BCE3BA8}" userId="S::shannon.sb@hsimail.org::9e687ac8-ae1a-457c-8f54-95a70954bbb9" providerId="AD"/>
  <person displayName="Shannon Smith-Bernardin" id="{75244134-72D9-4A56-91F1-023362B8BE76}" userId="S::shannon@wellbeing-in-action.com::5628dbc6-18b0-49eb-b72d-d27bc4c6e63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4" dT="2025-02-19T18:13:11.50" personId="{75244134-72D9-4A56-91F1-023362B8BE76}" id="{4500592D-5067-4DFB-87C4-C32270558C3F}">
    <text xml:space="preserve">@Candace Clevenger - how are 1.0 and 3.0 different? </text>
    <mentions>
      <mention mentionpersonId="{2FC3B124-A6EA-45B4-A827-A63B15A1A9FE}" mentionId="{6B0987FB-6A87-4068-8F49-275E1FC827A4}" startIndex="0" length="18"/>
    </mentions>
  </threadedComment>
  <threadedComment ref="A102" dT="2025-02-13T19:21:52.30" personId="{1E652138-B0B2-3E4A-876A-18A36BCE3BA8}" id="{53848759-B20F-404C-A5FB-113B73304A7D}">
    <text>I’m not sure what this is?
Are we talking about Community Supports? (That would be the LHCP/MCP contracts above)</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tabSelected="1" zoomScale="114" zoomScaleNormal="114" workbookViewId="0">
      <selection activeCell="C1" sqref="C1"/>
    </sheetView>
  </sheetViews>
  <sheetFormatPr baseColWidth="10" defaultColWidth="11.5" defaultRowHeight="15" x14ac:dyDescent="0.2"/>
  <cols>
    <col min="1" max="1" width="255.6640625" customWidth="1"/>
    <col min="2" max="2" width="36.5" bestFit="1" customWidth="1"/>
  </cols>
  <sheetData>
    <row r="1" spans="1:2" ht="409" customHeight="1" x14ac:dyDescent="0.3">
      <c r="A1" s="307" t="s">
        <v>369</v>
      </c>
      <c r="B1" s="238"/>
    </row>
    <row r="2" spans="1:2" x14ac:dyDescent="0.2">
      <c r="A2" s="308"/>
    </row>
    <row r="3" spans="1:2" x14ac:dyDescent="0.2">
      <c r="A3" s="308"/>
    </row>
    <row r="4" spans="1:2" x14ac:dyDescent="0.2">
      <c r="A4" s="308"/>
    </row>
    <row r="5" spans="1:2" x14ac:dyDescent="0.2">
      <c r="A5" s="308"/>
    </row>
    <row r="6" spans="1:2" x14ac:dyDescent="0.2">
      <c r="A6" s="308"/>
    </row>
    <row r="7" spans="1:2" x14ac:dyDescent="0.2">
      <c r="A7" s="308"/>
    </row>
    <row r="8" spans="1:2" x14ac:dyDescent="0.2">
      <c r="A8" s="308"/>
    </row>
    <row r="9" spans="1:2" ht="286.5" customHeight="1" x14ac:dyDescent="0.2">
      <c r="A9" s="308"/>
    </row>
  </sheetData>
  <mergeCells count="1">
    <mergeCell ref="A1:A9"/>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8"/>
  <sheetViews>
    <sheetView topLeftCell="A29" zoomScale="120" zoomScaleNormal="120" workbookViewId="0">
      <selection activeCell="A4" sqref="A4:F4"/>
    </sheetView>
  </sheetViews>
  <sheetFormatPr baseColWidth="10" defaultColWidth="8.83203125" defaultRowHeight="15" x14ac:dyDescent="0.2"/>
  <cols>
    <col min="1" max="1" width="21.6640625" customWidth="1"/>
    <col min="2" max="2" width="73.6640625" customWidth="1"/>
    <col min="3" max="3" width="28.83203125" customWidth="1"/>
    <col min="4" max="4" width="34.83203125" customWidth="1"/>
    <col min="5" max="5" width="38.6640625" customWidth="1"/>
    <col min="6" max="6" width="78.1640625" style="6" customWidth="1"/>
    <col min="7" max="7" width="28.33203125" bestFit="1" customWidth="1"/>
  </cols>
  <sheetData>
    <row r="1" spans="1:7" s="68" customFormat="1" ht="47" x14ac:dyDescent="0.2">
      <c r="A1" s="310" t="s">
        <v>373</v>
      </c>
      <c r="B1" s="311"/>
      <c r="C1" s="311"/>
      <c r="D1" s="311"/>
      <c r="E1" s="311"/>
      <c r="F1" s="311"/>
    </row>
    <row r="2" spans="1:7" ht="19" x14ac:dyDescent="0.2">
      <c r="A2" s="312" t="s">
        <v>421</v>
      </c>
      <c r="B2" s="313"/>
      <c r="C2" s="313"/>
      <c r="D2" s="313"/>
      <c r="E2" s="313"/>
      <c r="F2" s="313"/>
    </row>
    <row r="3" spans="1:7" ht="26" customHeight="1" x14ac:dyDescent="0.2">
      <c r="A3" s="321" t="s">
        <v>374</v>
      </c>
      <c r="B3" s="321"/>
      <c r="C3" s="321"/>
      <c r="D3" s="321"/>
      <c r="E3" s="321"/>
      <c r="F3" s="321"/>
    </row>
    <row r="4" spans="1:7" ht="158" customHeight="1" x14ac:dyDescent="0.2">
      <c r="A4" s="320" t="s">
        <v>420</v>
      </c>
      <c r="B4" s="318"/>
      <c r="C4" s="318"/>
      <c r="D4" s="318"/>
      <c r="E4" s="318"/>
      <c r="F4" s="318"/>
      <c r="G4" t="s">
        <v>326</v>
      </c>
    </row>
    <row r="5" spans="1:7" ht="61" customHeight="1" x14ac:dyDescent="0.2">
      <c r="A5" s="318" t="s">
        <v>294</v>
      </c>
      <c r="B5" s="318"/>
      <c r="C5" s="318"/>
      <c r="D5" s="318"/>
      <c r="E5" s="318"/>
      <c r="F5" s="318"/>
    </row>
    <row r="6" spans="1:7" ht="61" customHeight="1" x14ac:dyDescent="0.2">
      <c r="A6" s="319" t="s">
        <v>370</v>
      </c>
      <c r="B6" s="318"/>
      <c r="C6" s="318"/>
      <c r="D6" s="318"/>
      <c r="E6" s="318"/>
      <c r="F6" s="318"/>
    </row>
    <row r="7" spans="1:7" ht="26" customHeight="1" x14ac:dyDescent="0.2">
      <c r="A7" s="318" t="s">
        <v>371</v>
      </c>
      <c r="B7" s="318"/>
      <c r="C7" s="318"/>
      <c r="D7" s="318"/>
      <c r="E7" s="318"/>
      <c r="F7" s="318"/>
    </row>
    <row r="8" spans="1:7" ht="63" customHeight="1" x14ac:dyDescent="0.2">
      <c r="A8" s="314" t="s">
        <v>372</v>
      </c>
      <c r="B8" s="315"/>
      <c r="C8" s="315"/>
      <c r="D8" s="315"/>
      <c r="E8" s="315"/>
      <c r="F8" s="315"/>
    </row>
    <row r="9" spans="1:7" ht="20" customHeight="1" x14ac:dyDescent="0.25">
      <c r="A9" s="316" t="s">
        <v>377</v>
      </c>
      <c r="B9" s="316"/>
      <c r="C9" s="316"/>
      <c r="D9" s="316"/>
      <c r="E9" s="316"/>
      <c r="F9" s="316"/>
    </row>
    <row r="10" spans="1:7" ht="150" customHeight="1" x14ac:dyDescent="0.2">
      <c r="A10" s="317" t="s">
        <v>364</v>
      </c>
      <c r="B10" s="317"/>
      <c r="C10" s="317"/>
      <c r="D10" s="317"/>
      <c r="E10" s="317"/>
      <c r="F10" s="317"/>
    </row>
    <row r="11" spans="1:7" ht="34" x14ac:dyDescent="0.2">
      <c r="A11" s="224" t="s">
        <v>0</v>
      </c>
      <c r="B11" s="225" t="s">
        <v>1</v>
      </c>
      <c r="C11" s="225" t="s">
        <v>2</v>
      </c>
      <c r="D11" s="226" t="s">
        <v>3</v>
      </c>
      <c r="E11" s="226" t="s">
        <v>4</v>
      </c>
      <c r="F11" s="226" t="s">
        <v>5</v>
      </c>
    </row>
    <row r="12" spans="1:7" ht="16" customHeight="1" x14ac:dyDescent="0.2">
      <c r="A12" s="309" t="s">
        <v>6</v>
      </c>
      <c r="B12" s="309"/>
      <c r="C12" s="309"/>
      <c r="D12" s="309"/>
      <c r="E12" s="309"/>
      <c r="F12" s="309"/>
    </row>
    <row r="13" spans="1:7" s="30" customFormat="1" ht="147" customHeight="1" x14ac:dyDescent="0.2">
      <c r="A13" s="159" t="s">
        <v>7</v>
      </c>
      <c r="B13" s="299" t="s">
        <v>8</v>
      </c>
      <c r="C13" s="157" t="s">
        <v>307</v>
      </c>
      <c r="D13" s="157" t="s">
        <v>9</v>
      </c>
      <c r="E13" s="157" t="s">
        <v>325</v>
      </c>
      <c r="F13" s="162" t="s">
        <v>398</v>
      </c>
    </row>
    <row r="14" spans="1:7" ht="153.75" customHeight="1" x14ac:dyDescent="0.2">
      <c r="A14" s="163" t="s">
        <v>10</v>
      </c>
      <c r="B14" s="164" t="s">
        <v>11</v>
      </c>
      <c r="C14" s="160" t="s">
        <v>308</v>
      </c>
      <c r="D14" s="162" t="s">
        <v>324</v>
      </c>
      <c r="E14" s="157" t="s">
        <v>325</v>
      </c>
      <c r="F14" s="287" t="s">
        <v>399</v>
      </c>
    </row>
    <row r="15" spans="1:7" ht="16" x14ac:dyDescent="0.2">
      <c r="A15" s="322" t="s">
        <v>12</v>
      </c>
      <c r="B15" s="322"/>
      <c r="C15" s="322"/>
      <c r="D15" s="322"/>
      <c r="E15" s="322"/>
      <c r="F15" s="322"/>
    </row>
    <row r="16" spans="1:7" s="30" customFormat="1" ht="32" x14ac:dyDescent="0.2">
      <c r="A16" s="163" t="s">
        <v>13</v>
      </c>
      <c r="B16" s="298" t="s">
        <v>366</v>
      </c>
      <c r="C16" s="160" t="s">
        <v>309</v>
      </c>
      <c r="D16" s="341" t="s">
        <v>400</v>
      </c>
      <c r="E16" s="157" t="s">
        <v>14</v>
      </c>
      <c r="F16" s="165" t="s">
        <v>401</v>
      </c>
    </row>
    <row r="17" spans="1:7" s="30" customFormat="1" ht="16" x14ac:dyDescent="0.2">
      <c r="A17" s="163" t="s">
        <v>15</v>
      </c>
      <c r="B17" s="299" t="s">
        <v>376</v>
      </c>
      <c r="C17" s="157" t="s">
        <v>310</v>
      </c>
      <c r="D17" s="341"/>
      <c r="E17" s="157" t="s">
        <v>325</v>
      </c>
      <c r="F17" s="165"/>
    </row>
    <row r="18" spans="1:7" s="30" customFormat="1" ht="16" x14ac:dyDescent="0.2">
      <c r="A18" s="163" t="s">
        <v>16</v>
      </c>
      <c r="B18" s="304" t="s">
        <v>331</v>
      </c>
      <c r="C18" s="157" t="s">
        <v>311</v>
      </c>
      <c r="D18" s="341"/>
      <c r="E18" s="157" t="s">
        <v>325</v>
      </c>
      <c r="F18" s="165"/>
      <c r="G18" s="158"/>
    </row>
    <row r="19" spans="1:7" s="30" customFormat="1" ht="16" x14ac:dyDescent="0.2">
      <c r="A19" s="163" t="s">
        <v>17</v>
      </c>
      <c r="B19" s="288" t="s">
        <v>295</v>
      </c>
      <c r="C19" s="157" t="s">
        <v>312</v>
      </c>
      <c r="D19" s="341"/>
      <c r="E19" s="157" t="s">
        <v>325</v>
      </c>
      <c r="F19" s="165"/>
      <c r="G19" s="158"/>
    </row>
    <row r="20" spans="1:7" s="30" customFormat="1" ht="17" customHeight="1" x14ac:dyDescent="0.2">
      <c r="A20" s="163" t="s">
        <v>18</v>
      </c>
      <c r="B20" s="164" t="s">
        <v>19</v>
      </c>
      <c r="C20" s="160" t="s">
        <v>313</v>
      </c>
      <c r="D20" s="341"/>
      <c r="E20" s="157" t="s">
        <v>325</v>
      </c>
      <c r="F20" s="165"/>
    </row>
    <row r="21" spans="1:7" x14ac:dyDescent="0.2">
      <c r="A21" s="323" t="s">
        <v>20</v>
      </c>
      <c r="B21" s="323"/>
      <c r="C21" s="323"/>
      <c r="D21" s="323"/>
      <c r="E21" s="323"/>
      <c r="F21" s="323"/>
    </row>
    <row r="22" spans="1:7" ht="34.5" customHeight="1" x14ac:dyDescent="0.2">
      <c r="A22" s="24" t="s">
        <v>21</v>
      </c>
      <c r="B22" s="299" t="s">
        <v>22</v>
      </c>
      <c r="C22" s="35" t="s">
        <v>314</v>
      </c>
      <c r="D22" s="341" t="s">
        <v>402</v>
      </c>
      <c r="E22" s="157" t="s">
        <v>14</v>
      </c>
      <c r="F22" s="167" t="s">
        <v>403</v>
      </c>
    </row>
    <row r="23" spans="1:7" ht="16" x14ac:dyDescent="0.2">
      <c r="A23" s="24" t="s">
        <v>23</v>
      </c>
      <c r="B23" s="179" t="s">
        <v>24</v>
      </c>
      <c r="C23" s="35" t="s">
        <v>315</v>
      </c>
      <c r="D23" s="341"/>
      <c r="E23" s="35" t="s">
        <v>14</v>
      </c>
      <c r="F23" s="166"/>
    </row>
    <row r="24" spans="1:7" ht="16" x14ac:dyDescent="0.2">
      <c r="A24" s="24" t="s">
        <v>25</v>
      </c>
      <c r="B24" s="179" t="s">
        <v>26</v>
      </c>
      <c r="C24" s="35" t="s">
        <v>316</v>
      </c>
      <c r="D24" s="341"/>
      <c r="E24" s="35" t="s">
        <v>27</v>
      </c>
      <c r="F24" s="166"/>
    </row>
    <row r="25" spans="1:7" ht="16" x14ac:dyDescent="0.2">
      <c r="A25" s="24" t="s">
        <v>28</v>
      </c>
      <c r="B25" s="289" t="s">
        <v>296</v>
      </c>
      <c r="C25" s="156" t="s">
        <v>317</v>
      </c>
      <c r="D25" s="341"/>
      <c r="E25" s="35" t="s">
        <v>27</v>
      </c>
      <c r="F25" s="166"/>
    </row>
    <row r="26" spans="1:7" ht="16" x14ac:dyDescent="0.2">
      <c r="A26" s="24" t="s">
        <v>29</v>
      </c>
      <c r="B26" s="301" t="s">
        <v>405</v>
      </c>
      <c r="C26" s="35" t="s">
        <v>318</v>
      </c>
      <c r="D26" s="341"/>
      <c r="E26" s="35" t="s">
        <v>325</v>
      </c>
      <c r="F26" s="166"/>
    </row>
    <row r="27" spans="1:7" ht="16" x14ac:dyDescent="0.2">
      <c r="A27" s="322" t="s">
        <v>30</v>
      </c>
      <c r="B27" s="322"/>
      <c r="C27" s="322"/>
      <c r="D27" s="322"/>
      <c r="E27" s="322"/>
      <c r="F27" s="322"/>
    </row>
    <row r="28" spans="1:7" ht="16" x14ac:dyDescent="0.2">
      <c r="A28" s="24" t="s">
        <v>31</v>
      </c>
      <c r="B28" s="179" t="s">
        <v>32</v>
      </c>
      <c r="C28" s="291" t="s">
        <v>319</v>
      </c>
      <c r="D28" s="18"/>
      <c r="E28" s="180" t="s">
        <v>14</v>
      </c>
      <c r="F28" s="166"/>
    </row>
    <row r="29" spans="1:7" ht="216" customHeight="1" x14ac:dyDescent="0.2">
      <c r="A29" s="24" t="s">
        <v>33</v>
      </c>
      <c r="B29" s="164" t="s">
        <v>34</v>
      </c>
      <c r="C29" s="292" t="s">
        <v>309</v>
      </c>
      <c r="D29" s="157" t="s">
        <v>35</v>
      </c>
      <c r="E29" s="157" t="s">
        <v>325</v>
      </c>
      <c r="F29" s="167" t="s">
        <v>365</v>
      </c>
    </row>
    <row r="30" spans="1:7" ht="16" x14ac:dyDescent="0.2">
      <c r="A30" s="24" t="s">
        <v>36</v>
      </c>
      <c r="B30" s="179" t="s">
        <v>37</v>
      </c>
      <c r="C30" s="35" t="s">
        <v>320</v>
      </c>
      <c r="D30" s="18"/>
      <c r="E30" s="35" t="s">
        <v>325</v>
      </c>
      <c r="F30" s="166"/>
    </row>
    <row r="31" spans="1:7" ht="17" customHeight="1" x14ac:dyDescent="0.2">
      <c r="A31" s="24" t="s">
        <v>38</v>
      </c>
      <c r="B31" s="179" t="s">
        <v>39</v>
      </c>
      <c r="C31" s="156" t="s">
        <v>321</v>
      </c>
      <c r="D31" s="18"/>
      <c r="E31" s="35" t="s">
        <v>325</v>
      </c>
      <c r="F31" s="166"/>
    </row>
    <row r="32" spans="1:7" ht="17" customHeight="1" x14ac:dyDescent="0.2">
      <c r="A32" s="24" t="s">
        <v>40</v>
      </c>
      <c r="B32" s="179" t="s">
        <v>41</v>
      </c>
      <c r="C32" s="156" t="s">
        <v>322</v>
      </c>
      <c r="D32" s="18"/>
      <c r="E32" s="35"/>
      <c r="F32" s="166"/>
    </row>
    <row r="33" spans="1:6" ht="17" customHeight="1" x14ac:dyDescent="0.2">
      <c r="A33" s="24" t="s">
        <v>42</v>
      </c>
      <c r="B33" s="179" t="s">
        <v>43</v>
      </c>
      <c r="C33" s="156" t="s">
        <v>323</v>
      </c>
      <c r="D33" s="18"/>
      <c r="E33" s="35"/>
      <c r="F33" s="166"/>
    </row>
    <row r="34" spans="1:6" x14ac:dyDescent="0.2">
      <c r="A34" s="10"/>
    </row>
    <row r="35" spans="1:6" x14ac:dyDescent="0.2">
      <c r="A35" s="16"/>
    </row>
    <row r="36" spans="1:6" ht="16" customHeight="1" x14ac:dyDescent="0.2">
      <c r="A36" s="13" t="s">
        <v>44</v>
      </c>
      <c r="B36" s="14" t="s">
        <v>298</v>
      </c>
      <c r="C36" s="14"/>
      <c r="D36" s="14"/>
      <c r="E36" s="17"/>
      <c r="F36" s="228" t="s">
        <v>45</v>
      </c>
    </row>
    <row r="37" spans="1:6" ht="18" customHeight="1" x14ac:dyDescent="0.2">
      <c r="A37" s="69" t="s">
        <v>46</v>
      </c>
      <c r="B37" s="336" t="s">
        <v>378</v>
      </c>
      <c r="C37" s="336"/>
      <c r="D37" s="336"/>
      <c r="E37" s="336"/>
      <c r="F37" s="337"/>
    </row>
    <row r="38" spans="1:6" s="12" customFormat="1" ht="16" x14ac:dyDescent="0.2">
      <c r="A38" s="16"/>
      <c r="B38" s="181"/>
      <c r="C38" s="181"/>
      <c r="D38"/>
      <c r="E38" s="9"/>
      <c r="F38" s="136"/>
    </row>
    <row r="39" spans="1:6" s="12" customFormat="1" x14ac:dyDescent="0.2">
      <c r="A39" s="85" t="s">
        <v>47</v>
      </c>
      <c r="B39" s="86" t="s">
        <v>391</v>
      </c>
      <c r="C39" s="87" t="s">
        <v>48</v>
      </c>
      <c r="D39" s="87" t="s">
        <v>49</v>
      </c>
      <c r="E39" s="230" t="s">
        <v>50</v>
      </c>
      <c r="F39" s="230" t="s">
        <v>45</v>
      </c>
    </row>
    <row r="40" spans="1:6" ht="48" x14ac:dyDescent="0.2">
      <c r="A40" s="85"/>
      <c r="B40" s="237" t="s">
        <v>299</v>
      </c>
      <c r="C40" s="82">
        <v>40</v>
      </c>
      <c r="D40" s="83">
        <v>52</v>
      </c>
      <c r="E40" s="231">
        <f>C40*D40</f>
        <v>2080</v>
      </c>
      <c r="F40" s="229"/>
    </row>
    <row r="41" spans="1:6" x14ac:dyDescent="0.2">
      <c r="A41" s="16"/>
      <c r="E41" s="9"/>
    </row>
    <row r="42" spans="1:6" x14ac:dyDescent="0.2">
      <c r="A42" s="81" t="s">
        <v>51</v>
      </c>
      <c r="B42" s="84" t="s">
        <v>300</v>
      </c>
      <c r="C42" s="152" t="s">
        <v>48</v>
      </c>
      <c r="F42" s="227"/>
    </row>
    <row r="43" spans="1:6" ht="14" customHeight="1" x14ac:dyDescent="0.2">
      <c r="B43" s="139" t="s">
        <v>301</v>
      </c>
      <c r="C43" s="153"/>
      <c r="F43" s="227"/>
    </row>
    <row r="44" spans="1:6" x14ac:dyDescent="0.2">
      <c r="A44" s="16"/>
      <c r="B44" s="70" t="s">
        <v>52</v>
      </c>
      <c r="C44" s="25">
        <v>80</v>
      </c>
      <c r="D44" t="s">
        <v>53</v>
      </c>
      <c r="F44" s="227"/>
    </row>
    <row r="45" spans="1:6" x14ac:dyDescent="0.2">
      <c r="A45" s="16"/>
      <c r="B45" s="24" t="s">
        <v>54</v>
      </c>
      <c r="C45" s="25">
        <v>40</v>
      </c>
      <c r="D45" t="s">
        <v>53</v>
      </c>
      <c r="F45" s="227"/>
    </row>
    <row r="46" spans="1:6" x14ac:dyDescent="0.2">
      <c r="A46" s="16"/>
      <c r="B46" s="18" t="s">
        <v>55</v>
      </c>
      <c r="C46" s="25">
        <v>96</v>
      </c>
      <c r="D46" t="s">
        <v>53</v>
      </c>
      <c r="F46" s="227"/>
    </row>
    <row r="47" spans="1:6" x14ac:dyDescent="0.2">
      <c r="A47" s="16"/>
      <c r="B47" s="24" t="s">
        <v>56</v>
      </c>
      <c r="C47" s="25">
        <v>24</v>
      </c>
      <c r="D47" t="s">
        <v>53</v>
      </c>
      <c r="F47" s="227"/>
    </row>
    <row r="48" spans="1:6" x14ac:dyDescent="0.2">
      <c r="A48" s="16"/>
      <c r="B48" s="18" t="s">
        <v>57</v>
      </c>
      <c r="C48" s="25">
        <v>52</v>
      </c>
      <c r="D48" t="s">
        <v>58</v>
      </c>
      <c r="F48" s="227"/>
    </row>
    <row r="49" spans="1:6" x14ac:dyDescent="0.2">
      <c r="A49" s="16"/>
      <c r="B49" s="24" t="s">
        <v>59</v>
      </c>
      <c r="C49" s="25">
        <v>40</v>
      </c>
      <c r="D49" t="s">
        <v>60</v>
      </c>
      <c r="F49" s="227"/>
    </row>
    <row r="50" spans="1:6" x14ac:dyDescent="0.2">
      <c r="A50" s="16"/>
      <c r="B50" s="24" t="s">
        <v>61</v>
      </c>
      <c r="C50" s="25"/>
      <c r="F50" s="227"/>
    </row>
    <row r="51" spans="1:6" x14ac:dyDescent="0.2">
      <c r="A51" s="16"/>
      <c r="B51" s="24" t="s">
        <v>61</v>
      </c>
      <c r="C51" s="25"/>
      <c r="F51" s="227"/>
    </row>
    <row r="52" spans="1:6" x14ac:dyDescent="0.2">
      <c r="A52" s="16"/>
      <c r="B52" s="140" t="s">
        <v>384</v>
      </c>
      <c r="C52" s="21">
        <f>SUM(C44:C51)</f>
        <v>332</v>
      </c>
      <c r="F52" s="227"/>
    </row>
    <row r="53" spans="1:6" x14ac:dyDescent="0.2">
      <c r="A53" s="16"/>
      <c r="E53" s="9"/>
    </row>
    <row r="54" spans="1:6" ht="15" customHeight="1" x14ac:dyDescent="0.2">
      <c r="A54" s="80" t="s">
        <v>102</v>
      </c>
      <c r="B54" s="154" t="s">
        <v>302</v>
      </c>
      <c r="C54" s="154"/>
      <c r="D54" s="154"/>
      <c r="E54" s="19">
        <f>E40-C52</f>
        <v>1748</v>
      </c>
      <c r="F54" s="233" t="s">
        <v>45</v>
      </c>
    </row>
    <row r="55" spans="1:6" ht="21" customHeight="1" x14ac:dyDescent="0.2">
      <c r="A55" s="77"/>
      <c r="B55" s="290" t="s">
        <v>303</v>
      </c>
      <c r="C55" s="236"/>
      <c r="D55" s="236"/>
      <c r="E55" s="236"/>
      <c r="F55" s="227"/>
    </row>
    <row r="56" spans="1:6" x14ac:dyDescent="0.2">
      <c r="A56" s="16"/>
      <c r="B56" s="235" t="s">
        <v>63</v>
      </c>
      <c r="C56" s="235"/>
      <c r="D56" s="235"/>
      <c r="E56" s="235"/>
    </row>
    <row r="57" spans="1:6" ht="15" customHeight="1" x14ac:dyDescent="0.2">
      <c r="A57" s="80" t="s">
        <v>62</v>
      </c>
      <c r="B57" s="338" t="s">
        <v>392</v>
      </c>
      <c r="C57" s="339"/>
      <c r="D57" s="339"/>
      <c r="E57" s="340"/>
    </row>
    <row r="58" spans="1:6" ht="49" customHeight="1" x14ac:dyDescent="0.2">
      <c r="A58" s="77"/>
      <c r="B58" s="329" t="s">
        <v>304</v>
      </c>
      <c r="C58" s="330"/>
      <c r="D58" s="330"/>
      <c r="E58" s="331"/>
    </row>
    <row r="59" spans="1:6" ht="15" customHeight="1" x14ac:dyDescent="0.2">
      <c r="C59" s="79" t="s">
        <v>65</v>
      </c>
      <c r="D59" s="79" t="s">
        <v>66</v>
      </c>
      <c r="E59" s="79" t="s">
        <v>50</v>
      </c>
      <c r="F59" s="233" t="s">
        <v>45</v>
      </c>
    </row>
    <row r="60" spans="1:6" x14ac:dyDescent="0.2">
      <c r="A60" s="16"/>
      <c r="C60" s="76">
        <v>365</v>
      </c>
      <c r="D60" s="76">
        <v>16</v>
      </c>
      <c r="E60" s="232">
        <f>C60*D60</f>
        <v>5840</v>
      </c>
      <c r="F60" s="227"/>
    </row>
    <row r="61" spans="1:6" x14ac:dyDescent="0.2">
      <c r="A61" s="16"/>
      <c r="E61" s="9"/>
    </row>
    <row r="62" spans="1:6" ht="15" customHeight="1" x14ac:dyDescent="0.2">
      <c r="A62" s="77" t="s">
        <v>64</v>
      </c>
      <c r="B62" s="155" t="s">
        <v>305</v>
      </c>
      <c r="C62" s="155"/>
      <c r="D62" s="155"/>
      <c r="E62" s="234">
        <f>E60/E54</f>
        <v>3.3409610983981692</v>
      </c>
      <c r="F62" s="227"/>
    </row>
    <row r="63" spans="1:6" ht="32" x14ac:dyDescent="0.2">
      <c r="A63" s="78"/>
      <c r="B63" s="268" t="s">
        <v>379</v>
      </c>
      <c r="C63" s="268"/>
      <c r="D63" s="268"/>
      <c r="E63" s="269"/>
    </row>
    <row r="64" spans="1:6" x14ac:dyDescent="0.2">
      <c r="A64" s="16"/>
    </row>
    <row r="65" spans="1:5" x14ac:dyDescent="0.2">
      <c r="A65" s="77" t="s">
        <v>67</v>
      </c>
      <c r="B65" s="144" t="s">
        <v>306</v>
      </c>
      <c r="C65" s="144"/>
      <c r="D65" s="144"/>
      <c r="E65" s="144"/>
    </row>
    <row r="66" spans="1:5" x14ac:dyDescent="0.2">
      <c r="A66" s="22"/>
      <c r="B66" s="20"/>
      <c r="C66" s="20"/>
      <c r="D66" s="20"/>
      <c r="E66" s="20"/>
    </row>
    <row r="67" spans="1:5" x14ac:dyDescent="0.2">
      <c r="A67" s="141" t="s">
        <v>69</v>
      </c>
      <c r="B67" s="142" t="s">
        <v>406</v>
      </c>
      <c r="C67" s="142"/>
      <c r="D67" s="142"/>
      <c r="E67" s="142"/>
    </row>
    <row r="68" spans="1:5" x14ac:dyDescent="0.2">
      <c r="A68" s="16"/>
    </row>
    <row r="69" spans="1:5" x14ac:dyDescent="0.2">
      <c r="A69" s="143" t="s">
        <v>70</v>
      </c>
      <c r="B69" s="146" t="s">
        <v>71</v>
      </c>
      <c r="C69" s="147"/>
      <c r="D69" s="147"/>
      <c r="E69" s="148"/>
    </row>
    <row r="70" spans="1:5" x14ac:dyDescent="0.2">
      <c r="A70" s="16"/>
    </row>
    <row r="71" spans="1:5" x14ac:dyDescent="0.2">
      <c r="A71" s="143" t="s">
        <v>72</v>
      </c>
      <c r="B71" s="149" t="s">
        <v>407</v>
      </c>
      <c r="C71" s="150"/>
      <c r="D71" s="150"/>
      <c r="E71" s="151"/>
    </row>
    <row r="72" spans="1:5" ht="17" customHeight="1" x14ac:dyDescent="0.2">
      <c r="A72" s="16"/>
    </row>
    <row r="73" spans="1:5" ht="100" customHeight="1" x14ac:dyDescent="0.2">
      <c r="A73" s="145" t="s">
        <v>73</v>
      </c>
      <c r="B73" s="326" t="s">
        <v>409</v>
      </c>
      <c r="C73" s="327"/>
      <c r="D73" s="327"/>
      <c r="E73" s="328"/>
    </row>
    <row r="74" spans="1:5" x14ac:dyDescent="0.2">
      <c r="A74" s="16"/>
    </row>
    <row r="75" spans="1:5" x14ac:dyDescent="0.2">
      <c r="A75" s="15" t="s">
        <v>74</v>
      </c>
      <c r="B75" s="75" t="s">
        <v>410</v>
      </c>
      <c r="C75" s="75"/>
      <c r="D75" s="75"/>
      <c r="E75" s="75"/>
    </row>
    <row r="76" spans="1:5" x14ac:dyDescent="0.2">
      <c r="A76" s="16"/>
    </row>
    <row r="77" spans="1:5" x14ac:dyDescent="0.2">
      <c r="A77" s="176" t="s">
        <v>75</v>
      </c>
      <c r="B77" s="177" t="s">
        <v>380</v>
      </c>
      <c r="C77" s="177"/>
      <c r="D77" s="177"/>
      <c r="E77" s="177"/>
    </row>
    <row r="78" spans="1:5" x14ac:dyDescent="0.2">
      <c r="A78" s="16"/>
    </row>
    <row r="79" spans="1:5" ht="27" customHeight="1" x14ac:dyDescent="0.3">
      <c r="A79" s="168" t="s">
        <v>76</v>
      </c>
      <c r="B79" s="169"/>
      <c r="C79" s="169"/>
      <c r="D79" s="169"/>
      <c r="E79" s="169"/>
    </row>
    <row r="80" spans="1:5" ht="15" customHeight="1" x14ac:dyDescent="0.2">
      <c r="A80" s="332" t="s">
        <v>77</v>
      </c>
      <c r="B80" s="335" t="s">
        <v>411</v>
      </c>
      <c r="C80" s="335"/>
      <c r="D80" s="335"/>
      <c r="E80" s="335"/>
    </row>
    <row r="81" spans="1:5" x14ac:dyDescent="0.2">
      <c r="A81" s="333"/>
      <c r="B81" s="335"/>
      <c r="C81" s="335"/>
      <c r="D81" s="335"/>
      <c r="E81" s="335"/>
    </row>
    <row r="82" spans="1:5" ht="2" customHeight="1" x14ac:dyDescent="0.2">
      <c r="A82" s="333"/>
      <c r="B82" s="335"/>
      <c r="C82" s="335"/>
      <c r="D82" s="335"/>
      <c r="E82" s="335"/>
    </row>
    <row r="83" spans="1:5" ht="30" customHeight="1" x14ac:dyDescent="0.2">
      <c r="A83" s="333"/>
      <c r="B83" s="335"/>
      <c r="C83" s="335"/>
      <c r="D83" s="335"/>
      <c r="E83" s="335"/>
    </row>
    <row r="84" spans="1:5" ht="184" customHeight="1" x14ac:dyDescent="0.2">
      <c r="A84" s="334"/>
      <c r="B84" s="335"/>
      <c r="C84" s="335"/>
      <c r="D84" s="335"/>
      <c r="E84" s="335"/>
    </row>
    <row r="85" spans="1:5" ht="16" thickBot="1" x14ac:dyDescent="0.25">
      <c r="A85" s="16"/>
    </row>
    <row r="86" spans="1:5" ht="29" customHeight="1" thickBot="1" x14ac:dyDescent="0.35">
      <c r="A86" s="133" t="s">
        <v>78</v>
      </c>
      <c r="B86" s="74"/>
      <c r="C86" s="74"/>
      <c r="D86" s="74"/>
      <c r="E86" s="74"/>
    </row>
    <row r="87" spans="1:5" ht="14" customHeight="1" x14ac:dyDescent="0.2">
      <c r="A87" s="16"/>
    </row>
    <row r="88" spans="1:5" ht="50" customHeight="1" x14ac:dyDescent="0.2">
      <c r="A88" s="135">
        <v>1</v>
      </c>
      <c r="B88" s="325" t="s">
        <v>383</v>
      </c>
      <c r="C88" s="325"/>
      <c r="D88" s="325"/>
      <c r="E88" s="325"/>
    </row>
    <row r="89" spans="1:5" ht="12" customHeight="1" x14ac:dyDescent="0.2">
      <c r="A89" s="134"/>
    </row>
    <row r="90" spans="1:5" ht="33" customHeight="1" x14ac:dyDescent="0.2">
      <c r="A90" s="135">
        <v>2</v>
      </c>
      <c r="B90" s="325" t="s">
        <v>381</v>
      </c>
      <c r="C90" s="325"/>
      <c r="D90" s="325"/>
      <c r="E90" s="325"/>
    </row>
    <row r="91" spans="1:5" ht="18" customHeight="1" x14ac:dyDescent="0.2">
      <c r="A91" s="134"/>
    </row>
    <row r="92" spans="1:5" ht="48" customHeight="1" x14ac:dyDescent="0.2">
      <c r="A92" s="135">
        <v>3</v>
      </c>
      <c r="B92" s="324" t="s">
        <v>412</v>
      </c>
      <c r="C92" s="325"/>
      <c r="D92" s="325"/>
      <c r="E92" s="325"/>
    </row>
    <row r="93" spans="1:5" ht="12" customHeight="1" x14ac:dyDescent="0.2">
      <c r="A93" s="134"/>
    </row>
    <row r="94" spans="1:5" ht="23" customHeight="1" x14ac:dyDescent="0.2">
      <c r="A94" s="135">
        <v>4</v>
      </c>
      <c r="B94" s="325" t="s">
        <v>382</v>
      </c>
      <c r="C94" s="325"/>
      <c r="D94" s="325"/>
      <c r="E94" s="325"/>
    </row>
    <row r="278" spans="1:1" x14ac:dyDescent="0.2">
      <c r="A278">
        <v>663651</v>
      </c>
    </row>
  </sheetData>
  <mergeCells count="26">
    <mergeCell ref="A15:F15"/>
    <mergeCell ref="A21:F21"/>
    <mergeCell ref="B92:E92"/>
    <mergeCell ref="B94:E94"/>
    <mergeCell ref="B73:E73"/>
    <mergeCell ref="B58:E58"/>
    <mergeCell ref="A80:A84"/>
    <mergeCell ref="B90:E90"/>
    <mergeCell ref="B80:E84"/>
    <mergeCell ref="B88:E88"/>
    <mergeCell ref="B37:F37"/>
    <mergeCell ref="B57:E57"/>
    <mergeCell ref="A27:F27"/>
    <mergeCell ref="D16:D20"/>
    <mergeCell ref="D22:D26"/>
    <mergeCell ref="A12:F12"/>
    <mergeCell ref="A1:F1"/>
    <mergeCell ref="A2:F2"/>
    <mergeCell ref="A8:F8"/>
    <mergeCell ref="A9:F9"/>
    <mergeCell ref="A10:F10"/>
    <mergeCell ref="A7:F7"/>
    <mergeCell ref="A6:F6"/>
    <mergeCell ref="A5:F5"/>
    <mergeCell ref="A4:F4"/>
    <mergeCell ref="A3:F3"/>
  </mergeCells>
  <phoneticPr fontId="2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35"/>
  <sheetViews>
    <sheetView topLeftCell="A109" zoomScale="74" zoomScaleNormal="74" workbookViewId="0">
      <selection activeCell="L7" sqref="L7:L133"/>
    </sheetView>
  </sheetViews>
  <sheetFormatPr baseColWidth="10" defaultColWidth="8.83203125" defaultRowHeight="15" x14ac:dyDescent="0.2"/>
  <cols>
    <col min="1" max="1" width="16" style="1" customWidth="1"/>
    <col min="2" max="2" width="5.6640625" style="1" customWidth="1"/>
    <col min="3" max="3" width="30.1640625" style="1" customWidth="1"/>
    <col min="4" max="4" width="21.33203125" customWidth="1"/>
    <col min="5" max="5" width="30.5" customWidth="1"/>
    <col min="6" max="6" width="12.33203125" customWidth="1"/>
    <col min="7" max="7" width="31.5" customWidth="1"/>
    <col min="8" max="8" width="28.33203125" customWidth="1"/>
    <col min="9" max="9" width="33" customWidth="1"/>
    <col min="10" max="10" width="24.5" style="117" customWidth="1"/>
    <col min="11" max="11" width="23" customWidth="1"/>
    <col min="12" max="12" width="9.6640625" customWidth="1"/>
    <col min="13" max="13" width="65.83203125" style="3" customWidth="1"/>
    <col min="14" max="14" width="32" style="3" customWidth="1"/>
    <col min="15" max="15" width="26.5" style="3" customWidth="1"/>
    <col min="16" max="16" width="19.1640625" style="3" customWidth="1"/>
    <col min="17" max="17" width="42.33203125" customWidth="1"/>
    <col min="18" max="18" width="32.5" style="117" customWidth="1"/>
    <col min="19" max="19" width="16.33203125" customWidth="1"/>
  </cols>
  <sheetData>
    <row r="1" spans="1:24" ht="48" customHeight="1" x14ac:dyDescent="0.2">
      <c r="A1" s="357" t="s">
        <v>79</v>
      </c>
      <c r="B1" s="357"/>
      <c r="C1" s="357"/>
      <c r="D1" s="357"/>
      <c r="E1" s="357"/>
      <c r="F1" s="357"/>
      <c r="G1" s="357"/>
      <c r="H1" s="357"/>
      <c r="I1" s="357"/>
      <c r="J1" s="357"/>
      <c r="K1" s="357"/>
      <c r="L1" s="357"/>
      <c r="M1" s="357"/>
      <c r="N1" s="357"/>
      <c r="O1" s="357"/>
      <c r="P1" s="357"/>
      <c r="Q1" s="357"/>
      <c r="R1" s="357"/>
      <c r="S1" s="357"/>
    </row>
    <row r="2" spans="1:24" ht="35" customHeight="1" x14ac:dyDescent="0.35">
      <c r="A2" s="358" t="s">
        <v>80</v>
      </c>
      <c r="B2" s="358"/>
      <c r="C2" s="358"/>
      <c r="D2" s="358"/>
      <c r="E2" s="358"/>
      <c r="F2" s="358"/>
      <c r="G2" s="358"/>
      <c r="H2" s="358"/>
      <c r="I2" s="358"/>
      <c r="J2" s="358"/>
      <c r="K2" s="358"/>
      <c r="L2" s="358"/>
      <c r="M2" s="358"/>
      <c r="N2" s="358"/>
      <c r="O2" s="358"/>
      <c r="P2" s="358"/>
      <c r="Q2" s="358"/>
      <c r="R2" s="358"/>
      <c r="S2" s="358"/>
    </row>
    <row r="3" spans="1:24" ht="21" x14ac:dyDescent="0.25">
      <c r="A3" s="369" t="s">
        <v>81</v>
      </c>
      <c r="B3" s="370"/>
      <c r="C3" s="371"/>
      <c r="D3" s="359" t="s">
        <v>82</v>
      </c>
      <c r="E3" s="359"/>
      <c r="F3" s="359"/>
      <c r="G3" s="359"/>
      <c r="H3" s="359"/>
      <c r="I3" s="359"/>
      <c r="J3" s="359"/>
      <c r="K3" s="359"/>
      <c r="L3" s="359"/>
      <c r="M3" s="359"/>
      <c r="N3" s="359"/>
      <c r="O3" s="359"/>
      <c r="P3" s="359"/>
      <c r="Q3" s="359"/>
      <c r="R3" s="359"/>
      <c r="S3" s="359"/>
      <c r="T3" s="377"/>
      <c r="U3" s="377"/>
      <c r="V3" s="377"/>
      <c r="W3" s="377"/>
      <c r="X3" s="377"/>
    </row>
    <row r="4" spans="1:24" ht="21" x14ac:dyDescent="0.25">
      <c r="A4" s="369" t="s">
        <v>83</v>
      </c>
      <c r="B4" s="370"/>
      <c r="C4" s="371"/>
      <c r="D4" s="359" t="s">
        <v>82</v>
      </c>
      <c r="E4" s="359"/>
      <c r="F4" s="359"/>
      <c r="G4" s="359"/>
      <c r="H4" s="359"/>
      <c r="I4" s="359"/>
      <c r="J4" s="359"/>
      <c r="K4" s="359"/>
      <c r="L4" s="359"/>
      <c r="M4" s="359"/>
      <c r="N4" s="359"/>
      <c r="O4" s="359"/>
      <c r="P4" s="359"/>
      <c r="Q4" s="359"/>
      <c r="R4" s="359"/>
      <c r="S4" s="359"/>
      <c r="T4" s="377"/>
      <c r="U4" s="377"/>
      <c r="V4" s="377"/>
      <c r="W4" s="377"/>
      <c r="X4" s="377"/>
    </row>
    <row r="5" spans="1:24" ht="21" x14ac:dyDescent="0.25">
      <c r="A5" s="369" t="s">
        <v>84</v>
      </c>
      <c r="B5" s="370"/>
      <c r="C5" s="371"/>
      <c r="D5" s="359" t="s">
        <v>82</v>
      </c>
      <c r="E5" s="359"/>
      <c r="F5" s="359"/>
      <c r="G5" s="359"/>
      <c r="H5" s="359"/>
      <c r="I5" s="359"/>
      <c r="J5" s="359"/>
      <c r="K5" s="359"/>
      <c r="L5" s="359"/>
      <c r="M5" s="359"/>
      <c r="N5" s="359"/>
      <c r="O5" s="359"/>
      <c r="P5" s="359"/>
      <c r="Q5" s="359"/>
      <c r="R5" s="359"/>
      <c r="S5" s="359"/>
    </row>
    <row r="6" spans="1:24" ht="21" x14ac:dyDescent="0.25">
      <c r="A6" s="369" t="s">
        <v>404</v>
      </c>
      <c r="B6" s="370"/>
      <c r="C6" s="371"/>
      <c r="D6" s="359" t="s">
        <v>82</v>
      </c>
      <c r="E6" s="359"/>
      <c r="F6" s="359"/>
      <c r="G6" s="359"/>
      <c r="H6" s="359"/>
      <c r="I6" s="359"/>
      <c r="J6" s="359"/>
      <c r="K6" s="359"/>
      <c r="L6" s="359"/>
      <c r="M6" s="359"/>
      <c r="N6" s="359"/>
      <c r="O6" s="359"/>
      <c r="P6" s="359"/>
      <c r="Q6" s="359"/>
      <c r="R6" s="359"/>
      <c r="S6" s="359"/>
    </row>
    <row r="7" spans="1:24" ht="23" customHeight="1" x14ac:dyDescent="0.3">
      <c r="A7" s="366" t="s">
        <v>85</v>
      </c>
      <c r="B7" s="367"/>
      <c r="C7" s="367"/>
      <c r="D7" s="367"/>
      <c r="E7" s="367"/>
      <c r="F7" s="367"/>
      <c r="G7" s="367"/>
      <c r="H7" s="367"/>
      <c r="I7" s="367"/>
      <c r="J7" s="367"/>
      <c r="K7" s="368"/>
      <c r="L7" s="372"/>
      <c r="M7" s="363" t="s">
        <v>328</v>
      </c>
      <c r="N7" s="364"/>
      <c r="O7" s="364"/>
      <c r="P7" s="364"/>
      <c r="Q7" s="364"/>
      <c r="R7" s="364"/>
      <c r="S7" s="365"/>
    </row>
    <row r="8" spans="1:24" s="30" customFormat="1" ht="23" customHeight="1" x14ac:dyDescent="0.2">
      <c r="A8" s="266" t="s">
        <v>86</v>
      </c>
      <c r="B8" s="32" t="s">
        <v>77</v>
      </c>
      <c r="C8" s="360" t="s">
        <v>327</v>
      </c>
      <c r="D8" s="361"/>
      <c r="E8" s="361"/>
      <c r="F8" s="361"/>
      <c r="G8" s="361"/>
      <c r="H8" s="361"/>
      <c r="I8" s="361"/>
      <c r="J8" s="361"/>
      <c r="K8" s="362"/>
      <c r="L8" s="373"/>
      <c r="M8" s="375"/>
      <c r="N8" s="375"/>
      <c r="O8" s="375"/>
      <c r="P8" s="375"/>
      <c r="Q8" s="375"/>
      <c r="R8" s="375"/>
      <c r="S8" s="376"/>
      <c r="T8" s="29"/>
    </row>
    <row r="9" spans="1:24" s="30" customFormat="1" ht="62" customHeight="1" x14ac:dyDescent="0.45">
      <c r="A9" s="342" t="s">
        <v>87</v>
      </c>
      <c r="B9" s="343"/>
      <c r="C9" s="343"/>
      <c r="D9" s="343"/>
      <c r="E9" s="343"/>
      <c r="F9" s="343"/>
      <c r="G9" s="343"/>
      <c r="H9" s="343"/>
      <c r="I9" s="344"/>
      <c r="J9" s="132">
        <f>J132+J123+J114</f>
        <v>0</v>
      </c>
      <c r="K9" s="56"/>
      <c r="L9" s="373"/>
      <c r="M9" s="273"/>
      <c r="N9" s="273"/>
      <c r="O9" s="273"/>
      <c r="P9" s="273"/>
      <c r="Q9" s="278" t="s">
        <v>329</v>
      </c>
      <c r="R9" s="127">
        <f>R133+R123+R114</f>
        <v>0</v>
      </c>
      <c r="S9" s="274"/>
      <c r="T9" s="29"/>
    </row>
    <row r="10" spans="1:24" s="30" customFormat="1" ht="24" customHeight="1" x14ac:dyDescent="0.2">
      <c r="A10" s="55"/>
      <c r="B10" s="43"/>
      <c r="C10" s="267"/>
      <c r="D10" s="267"/>
      <c r="E10" s="267"/>
      <c r="F10" s="267"/>
      <c r="G10" s="267"/>
      <c r="H10" s="267"/>
      <c r="I10" s="267"/>
      <c r="J10" s="121"/>
      <c r="K10" s="44"/>
      <c r="L10" s="373"/>
      <c r="M10" s="273"/>
      <c r="N10" s="273"/>
      <c r="O10" s="273"/>
      <c r="P10" s="273"/>
      <c r="Q10" s="273"/>
      <c r="R10" s="128"/>
      <c r="S10" s="274"/>
      <c r="T10" s="29"/>
    </row>
    <row r="11" spans="1:24" ht="80" x14ac:dyDescent="0.2">
      <c r="A11" s="351" t="s">
        <v>330</v>
      </c>
      <c r="B11" s="100" t="s">
        <v>0</v>
      </c>
      <c r="C11" s="356" t="s">
        <v>395</v>
      </c>
      <c r="D11" s="356"/>
      <c r="E11" s="356"/>
      <c r="F11" s="356"/>
      <c r="G11" s="57" t="s">
        <v>88</v>
      </c>
      <c r="H11" s="57" t="s">
        <v>89</v>
      </c>
      <c r="I11" s="57" t="s">
        <v>90</v>
      </c>
      <c r="J11" s="122" t="s">
        <v>91</v>
      </c>
      <c r="K11" s="58" t="s">
        <v>92</v>
      </c>
      <c r="L11" s="373"/>
      <c r="M11" s="170" t="s">
        <v>395</v>
      </c>
      <c r="N11" s="57" t="s">
        <v>339</v>
      </c>
      <c r="O11" s="57" t="s">
        <v>394</v>
      </c>
      <c r="P11" s="170" t="s">
        <v>90</v>
      </c>
      <c r="Q11" s="101" t="s">
        <v>340</v>
      </c>
      <c r="R11" s="125" t="s">
        <v>93</v>
      </c>
      <c r="S11" s="39" t="s">
        <v>45</v>
      </c>
      <c r="T11" s="6"/>
      <c r="U11" s="6"/>
      <c r="V11" s="6"/>
      <c r="W11" s="6"/>
      <c r="X11" s="6"/>
    </row>
    <row r="12" spans="1:24" ht="16" customHeight="1" x14ac:dyDescent="0.2">
      <c r="A12" s="352"/>
      <c r="B12" s="159" t="s">
        <v>7</v>
      </c>
      <c r="C12" s="178" t="s">
        <v>8</v>
      </c>
      <c r="D12" s="181"/>
      <c r="E12" s="181"/>
      <c r="F12" s="182"/>
      <c r="G12" s="25"/>
      <c r="H12" s="25"/>
      <c r="I12" s="26"/>
      <c r="J12" s="106">
        <f>H12*G12*I12</f>
        <v>0</v>
      </c>
      <c r="K12" s="157" t="s">
        <v>307</v>
      </c>
      <c r="L12" s="373"/>
      <c r="M12" s="178" t="s">
        <v>8</v>
      </c>
      <c r="N12" s="171"/>
      <c r="O12" s="172"/>
      <c r="P12" s="175">
        <f>I12</f>
        <v>0</v>
      </c>
      <c r="Q12" s="25"/>
      <c r="R12" s="105">
        <f>N12*O12*P12*(Q12/12)</f>
        <v>0</v>
      </c>
      <c r="S12" s="161"/>
      <c r="T12" s="6"/>
      <c r="U12" s="6"/>
      <c r="V12" s="6"/>
      <c r="W12" s="6"/>
      <c r="X12" s="6"/>
    </row>
    <row r="13" spans="1:24" ht="16" x14ac:dyDescent="0.2">
      <c r="A13" s="352"/>
      <c r="B13" s="163" t="s">
        <v>10</v>
      </c>
      <c r="C13" s="164" t="s">
        <v>11</v>
      </c>
      <c r="D13" s="181"/>
      <c r="E13" s="181"/>
      <c r="F13" s="182"/>
      <c r="G13" s="25"/>
      <c r="H13" s="25"/>
      <c r="I13" s="26"/>
      <c r="J13" s="106">
        <f t="shared" ref="J13:J24" si="0">H13*G13*I13</f>
        <v>0</v>
      </c>
      <c r="K13" s="160" t="s">
        <v>308</v>
      </c>
      <c r="L13" s="373"/>
      <c r="M13" s="164" t="s">
        <v>11</v>
      </c>
      <c r="N13" s="173"/>
      <c r="O13" s="174"/>
      <c r="P13" s="175">
        <f t="shared" ref="P13:P27" si="1">I13</f>
        <v>0</v>
      </c>
      <c r="Q13" s="25"/>
      <c r="R13" s="105">
        <f t="shared" ref="R13:R27" si="2">N13*O13*P13*(Q13/12)</f>
        <v>0</v>
      </c>
      <c r="S13" s="161"/>
      <c r="T13" s="6"/>
      <c r="U13" s="6"/>
      <c r="V13" s="6"/>
      <c r="W13" s="6"/>
      <c r="X13" s="6"/>
    </row>
    <row r="14" spans="1:24" ht="16" x14ac:dyDescent="0.2">
      <c r="A14" s="352"/>
      <c r="B14" s="163" t="s">
        <v>13</v>
      </c>
      <c r="C14" s="298" t="s">
        <v>366</v>
      </c>
      <c r="D14" s="181"/>
      <c r="E14" s="181"/>
      <c r="F14" s="182"/>
      <c r="G14" s="25"/>
      <c r="H14" s="25"/>
      <c r="I14" s="26"/>
      <c r="J14" s="106">
        <f t="shared" si="0"/>
        <v>0</v>
      </c>
      <c r="K14" s="160" t="s">
        <v>309</v>
      </c>
      <c r="L14" s="373"/>
      <c r="M14" s="298" t="s">
        <v>366</v>
      </c>
      <c r="N14" s="173"/>
      <c r="O14" s="174"/>
      <c r="P14" s="175">
        <f t="shared" si="1"/>
        <v>0</v>
      </c>
      <c r="Q14" s="25"/>
      <c r="R14" s="105">
        <f t="shared" si="2"/>
        <v>0</v>
      </c>
      <c r="S14" s="161"/>
      <c r="T14" s="6"/>
      <c r="U14" s="6"/>
      <c r="V14" s="6"/>
      <c r="W14" s="6"/>
      <c r="X14" s="6"/>
    </row>
    <row r="15" spans="1:24" ht="16" x14ac:dyDescent="0.2">
      <c r="A15" s="352"/>
      <c r="B15" s="163" t="s">
        <v>15</v>
      </c>
      <c r="C15" s="299" t="s">
        <v>376</v>
      </c>
      <c r="D15" s="181"/>
      <c r="E15" s="181"/>
      <c r="F15" s="182"/>
      <c r="G15" s="25"/>
      <c r="H15" s="25"/>
      <c r="I15" s="26"/>
      <c r="J15" s="106">
        <f t="shared" si="0"/>
        <v>0</v>
      </c>
      <c r="K15" s="157" t="s">
        <v>310</v>
      </c>
      <c r="L15" s="373"/>
      <c r="M15" s="299" t="s">
        <v>376</v>
      </c>
      <c r="N15" s="173"/>
      <c r="O15" s="174"/>
      <c r="P15" s="175">
        <f t="shared" si="1"/>
        <v>0</v>
      </c>
      <c r="Q15" s="25"/>
      <c r="R15" s="105">
        <f t="shared" si="2"/>
        <v>0</v>
      </c>
      <c r="S15" s="161"/>
      <c r="T15" s="6"/>
      <c r="U15" s="6"/>
      <c r="V15" s="6"/>
      <c r="W15" s="6"/>
      <c r="X15" s="6"/>
    </row>
    <row r="16" spans="1:24" ht="16" x14ac:dyDescent="0.2">
      <c r="A16" s="352"/>
      <c r="B16" s="163" t="s">
        <v>16</v>
      </c>
      <c r="C16" s="293" t="s">
        <v>331</v>
      </c>
      <c r="D16" s="181"/>
      <c r="E16" s="181"/>
      <c r="F16" s="182"/>
      <c r="G16" s="25"/>
      <c r="H16" s="25"/>
      <c r="I16" s="26"/>
      <c r="J16" s="106">
        <f t="shared" si="0"/>
        <v>0</v>
      </c>
      <c r="K16" s="157" t="s">
        <v>311</v>
      </c>
      <c r="L16" s="373"/>
      <c r="M16" s="293" t="s">
        <v>331</v>
      </c>
      <c r="N16" s="173"/>
      <c r="O16" s="174"/>
      <c r="P16" s="175">
        <f t="shared" si="1"/>
        <v>0</v>
      </c>
      <c r="Q16" s="25"/>
      <c r="R16" s="105">
        <f t="shared" si="2"/>
        <v>0</v>
      </c>
      <c r="S16" s="161"/>
      <c r="T16" s="6"/>
      <c r="U16" s="6"/>
      <c r="V16" s="6"/>
      <c r="W16" s="6"/>
      <c r="X16" s="6"/>
    </row>
    <row r="17" spans="1:20" ht="16" x14ac:dyDescent="0.2">
      <c r="A17" s="352"/>
      <c r="B17" s="163" t="s">
        <v>17</v>
      </c>
      <c r="C17" s="294" t="s">
        <v>295</v>
      </c>
      <c r="D17" s="181"/>
      <c r="E17" s="181"/>
      <c r="F17" s="182"/>
      <c r="G17" s="25"/>
      <c r="H17" s="25"/>
      <c r="I17" s="26"/>
      <c r="J17" s="106">
        <f t="shared" si="0"/>
        <v>0</v>
      </c>
      <c r="K17" s="157" t="s">
        <v>312</v>
      </c>
      <c r="L17" s="373"/>
      <c r="M17" s="294" t="s">
        <v>295</v>
      </c>
      <c r="N17" s="173"/>
      <c r="O17" s="174"/>
      <c r="P17" s="175">
        <f t="shared" si="1"/>
        <v>0</v>
      </c>
      <c r="Q17" s="25"/>
      <c r="R17" s="105">
        <f t="shared" si="2"/>
        <v>0</v>
      </c>
      <c r="S17" s="161"/>
    </row>
    <row r="18" spans="1:20" ht="16" x14ac:dyDescent="0.2">
      <c r="A18" s="352"/>
      <c r="B18" s="163" t="s">
        <v>18</v>
      </c>
      <c r="C18" s="164" t="s">
        <v>19</v>
      </c>
      <c r="D18" s="181"/>
      <c r="E18" s="181"/>
      <c r="F18" s="182"/>
      <c r="G18" s="25"/>
      <c r="H18" s="25"/>
      <c r="I18" s="26"/>
      <c r="J18" s="106">
        <f t="shared" si="0"/>
        <v>0</v>
      </c>
      <c r="K18" s="160" t="s">
        <v>313</v>
      </c>
      <c r="L18" s="373"/>
      <c r="M18" s="164" t="s">
        <v>19</v>
      </c>
      <c r="N18" s="173"/>
      <c r="O18" s="174"/>
      <c r="P18" s="175">
        <f t="shared" si="1"/>
        <v>0</v>
      </c>
      <c r="Q18" s="25"/>
      <c r="R18" s="105">
        <f t="shared" si="2"/>
        <v>0</v>
      </c>
      <c r="S18" s="161"/>
    </row>
    <row r="19" spans="1:20" ht="16" x14ac:dyDescent="0.2">
      <c r="A19" s="352"/>
      <c r="B19" s="24" t="s">
        <v>21</v>
      </c>
      <c r="C19" s="179" t="s">
        <v>22</v>
      </c>
      <c r="D19" s="181"/>
      <c r="E19" s="181"/>
      <c r="F19" s="182"/>
      <c r="G19" s="25"/>
      <c r="H19" s="25"/>
      <c r="I19" s="26"/>
      <c r="J19" s="106">
        <f t="shared" si="0"/>
        <v>0</v>
      </c>
      <c r="K19" s="35" t="s">
        <v>314</v>
      </c>
      <c r="L19" s="373"/>
      <c r="M19" s="179" t="s">
        <v>22</v>
      </c>
      <c r="N19" s="173"/>
      <c r="O19" s="174"/>
      <c r="P19" s="175">
        <f t="shared" si="1"/>
        <v>0</v>
      </c>
      <c r="Q19" s="25"/>
      <c r="R19" s="105">
        <f t="shared" si="2"/>
        <v>0</v>
      </c>
      <c r="S19" s="161"/>
    </row>
    <row r="20" spans="1:20" ht="16" x14ac:dyDescent="0.2">
      <c r="A20" s="352"/>
      <c r="B20" s="24" t="s">
        <v>23</v>
      </c>
      <c r="C20" s="179" t="s">
        <v>24</v>
      </c>
      <c r="D20" s="181"/>
      <c r="E20" s="181"/>
      <c r="F20" s="182"/>
      <c r="G20" s="25"/>
      <c r="H20" s="25"/>
      <c r="I20" s="26"/>
      <c r="J20" s="106">
        <f t="shared" si="0"/>
        <v>0</v>
      </c>
      <c r="K20" s="35" t="s">
        <v>315</v>
      </c>
      <c r="L20" s="373"/>
      <c r="M20" s="179" t="s">
        <v>24</v>
      </c>
      <c r="N20" s="173"/>
      <c r="O20" s="174"/>
      <c r="P20" s="175">
        <f t="shared" si="1"/>
        <v>0</v>
      </c>
      <c r="Q20" s="25"/>
      <c r="R20" s="105">
        <f t="shared" si="2"/>
        <v>0</v>
      </c>
      <c r="S20" s="18"/>
    </row>
    <row r="21" spans="1:20" ht="16" x14ac:dyDescent="0.2">
      <c r="A21" s="352"/>
      <c r="B21" s="24" t="s">
        <v>25</v>
      </c>
      <c r="C21" s="179" t="s">
        <v>26</v>
      </c>
      <c r="D21" s="181"/>
      <c r="E21" s="181"/>
      <c r="F21" s="182"/>
      <c r="G21" s="25"/>
      <c r="H21" s="25"/>
      <c r="I21" s="26"/>
      <c r="J21" s="106">
        <f t="shared" si="0"/>
        <v>0</v>
      </c>
      <c r="K21" s="35" t="s">
        <v>316</v>
      </c>
      <c r="L21" s="373"/>
      <c r="M21" s="179" t="s">
        <v>26</v>
      </c>
      <c r="N21" s="173"/>
      <c r="O21" s="174"/>
      <c r="P21" s="175">
        <f t="shared" si="1"/>
        <v>0</v>
      </c>
      <c r="Q21" s="25"/>
      <c r="R21" s="105">
        <f t="shared" si="2"/>
        <v>0</v>
      </c>
      <c r="S21" s="18"/>
    </row>
    <row r="22" spans="1:20" ht="16" x14ac:dyDescent="0.2">
      <c r="A22" s="352"/>
      <c r="B22" s="24" t="s">
        <v>28</v>
      </c>
      <c r="C22" s="295" t="s">
        <v>296</v>
      </c>
      <c r="D22" s="181"/>
      <c r="E22" s="181"/>
      <c r="F22" s="182"/>
      <c r="G22" s="25"/>
      <c r="H22" s="25"/>
      <c r="I22" s="26"/>
      <c r="J22" s="106">
        <f t="shared" si="0"/>
        <v>0</v>
      </c>
      <c r="K22" s="156" t="s">
        <v>317</v>
      </c>
      <c r="L22" s="373"/>
      <c r="M22" s="295" t="s">
        <v>296</v>
      </c>
      <c r="N22" s="173"/>
      <c r="O22" s="174"/>
      <c r="P22" s="175">
        <f t="shared" si="1"/>
        <v>0</v>
      </c>
      <c r="Q22" s="25"/>
      <c r="R22" s="105">
        <f t="shared" si="2"/>
        <v>0</v>
      </c>
      <c r="S22" s="18"/>
    </row>
    <row r="23" spans="1:20" ht="16" x14ac:dyDescent="0.2">
      <c r="A23" s="352"/>
      <c r="B23" s="24" t="s">
        <v>29</v>
      </c>
      <c r="C23" s="295" t="s">
        <v>296</v>
      </c>
      <c r="D23" s="181"/>
      <c r="E23" s="181"/>
      <c r="F23" s="182"/>
      <c r="G23" s="25"/>
      <c r="H23" s="25"/>
      <c r="I23" s="26"/>
      <c r="J23" s="106">
        <f t="shared" si="0"/>
        <v>0</v>
      </c>
      <c r="K23" s="35" t="s">
        <v>318</v>
      </c>
      <c r="L23" s="373"/>
      <c r="M23" s="295" t="s">
        <v>297</v>
      </c>
      <c r="N23" s="173"/>
      <c r="O23" s="174"/>
      <c r="P23" s="175">
        <f t="shared" si="1"/>
        <v>0</v>
      </c>
      <c r="Q23" s="25"/>
      <c r="R23" s="105">
        <f t="shared" si="2"/>
        <v>0</v>
      </c>
      <c r="S23" s="18"/>
    </row>
    <row r="24" spans="1:20" ht="16" x14ac:dyDescent="0.2">
      <c r="A24" s="352"/>
      <c r="B24" s="24" t="s">
        <v>31</v>
      </c>
      <c r="C24" s="295" t="s">
        <v>296</v>
      </c>
      <c r="D24" s="181"/>
      <c r="E24" s="181"/>
      <c r="F24" s="182"/>
      <c r="G24" s="25"/>
      <c r="H24" s="25"/>
      <c r="I24" s="26"/>
      <c r="J24" s="106">
        <f t="shared" si="0"/>
        <v>0</v>
      </c>
      <c r="K24" s="302" t="s">
        <v>319</v>
      </c>
      <c r="L24" s="373"/>
      <c r="M24" s="179" t="s">
        <v>32</v>
      </c>
      <c r="N24" s="173"/>
      <c r="O24" s="174"/>
      <c r="P24" s="175">
        <f t="shared" si="1"/>
        <v>0</v>
      </c>
      <c r="Q24" s="25"/>
      <c r="R24" s="105">
        <f t="shared" si="2"/>
        <v>0</v>
      </c>
      <c r="S24" s="18"/>
    </row>
    <row r="25" spans="1:20" s="2" customFormat="1" ht="16" x14ac:dyDescent="0.2">
      <c r="A25" s="352"/>
      <c r="B25" s="24" t="s">
        <v>33</v>
      </c>
      <c r="C25" s="295" t="s">
        <v>296</v>
      </c>
      <c r="D25" s="181"/>
      <c r="E25" s="181"/>
      <c r="F25" s="182"/>
      <c r="G25" s="25"/>
      <c r="H25" s="25"/>
      <c r="I25" s="26"/>
      <c r="J25" s="106">
        <f t="shared" ref="J25:J27" si="3">H25*G25*I25</f>
        <v>0</v>
      </c>
      <c r="K25" s="303" t="s">
        <v>309</v>
      </c>
      <c r="L25" s="373"/>
      <c r="M25" s="164" t="s">
        <v>34</v>
      </c>
      <c r="N25" s="173"/>
      <c r="O25" s="174"/>
      <c r="P25" s="175">
        <f t="shared" si="1"/>
        <v>0</v>
      </c>
      <c r="Q25" s="25"/>
      <c r="R25" s="105">
        <f t="shared" si="2"/>
        <v>0</v>
      </c>
      <c r="S25" s="161"/>
      <c r="T25" s="183"/>
    </row>
    <row r="26" spans="1:20" s="2" customFormat="1" ht="16" x14ac:dyDescent="0.2">
      <c r="A26" s="352"/>
      <c r="B26" s="24" t="s">
        <v>36</v>
      </c>
      <c r="C26" s="295" t="s">
        <v>296</v>
      </c>
      <c r="D26" s="181"/>
      <c r="E26" s="181"/>
      <c r="F26" s="182"/>
      <c r="G26" s="25"/>
      <c r="H26" s="25"/>
      <c r="I26" s="26"/>
      <c r="J26" s="106">
        <f t="shared" si="3"/>
        <v>0</v>
      </c>
      <c r="K26" s="35" t="s">
        <v>320</v>
      </c>
      <c r="L26" s="373"/>
      <c r="M26" s="179" t="s">
        <v>37</v>
      </c>
      <c r="N26" s="173"/>
      <c r="O26" s="174"/>
      <c r="P26" s="175">
        <f t="shared" si="1"/>
        <v>0</v>
      </c>
      <c r="Q26" s="25"/>
      <c r="R26" s="105">
        <f t="shared" si="2"/>
        <v>0</v>
      </c>
      <c r="S26" s="161"/>
      <c r="T26" s="183"/>
    </row>
    <row r="27" spans="1:20" s="2" customFormat="1" ht="16" x14ac:dyDescent="0.2">
      <c r="A27" s="352"/>
      <c r="B27" s="24" t="s">
        <v>38</v>
      </c>
      <c r="C27" s="295" t="s">
        <v>296</v>
      </c>
      <c r="D27" s="181"/>
      <c r="E27" s="181"/>
      <c r="F27" s="182"/>
      <c r="G27" s="25"/>
      <c r="H27" s="25"/>
      <c r="I27" s="26"/>
      <c r="J27" s="106">
        <f t="shared" si="3"/>
        <v>0</v>
      </c>
      <c r="K27" s="156" t="s">
        <v>321</v>
      </c>
      <c r="L27" s="373"/>
      <c r="M27" s="179" t="s">
        <v>39</v>
      </c>
      <c r="N27" s="173"/>
      <c r="O27" s="174"/>
      <c r="P27" s="175">
        <f t="shared" si="1"/>
        <v>0</v>
      </c>
      <c r="Q27" s="25"/>
      <c r="R27" s="105">
        <f t="shared" si="2"/>
        <v>0</v>
      </c>
      <c r="S27" s="161"/>
      <c r="T27" s="183"/>
    </row>
    <row r="28" spans="1:20" s="2" customFormat="1" ht="16" x14ac:dyDescent="0.2">
      <c r="A28" s="271"/>
      <c r="B28" s="24" t="s">
        <v>40</v>
      </c>
      <c r="C28" s="295" t="s">
        <v>296</v>
      </c>
      <c r="D28" s="181"/>
      <c r="E28" s="181"/>
      <c r="F28" s="182"/>
      <c r="G28" s="25"/>
      <c r="H28" s="25"/>
      <c r="I28" s="26"/>
      <c r="J28" s="106">
        <f t="shared" ref="J28" si="4">H28*G28*I28</f>
        <v>0</v>
      </c>
      <c r="K28" s="156" t="s">
        <v>322</v>
      </c>
      <c r="L28" s="373"/>
      <c r="M28" s="179" t="s">
        <v>41</v>
      </c>
      <c r="N28" s="173"/>
      <c r="O28" s="174"/>
      <c r="P28" s="175">
        <f t="shared" ref="P28" si="5">I28</f>
        <v>0</v>
      </c>
      <c r="Q28" s="25"/>
      <c r="R28" s="105">
        <f t="shared" ref="R28" si="6">N28*O28*P28*(Q28/12)</f>
        <v>0</v>
      </c>
      <c r="S28" s="161"/>
      <c r="T28" s="183"/>
    </row>
    <row r="29" spans="1:20" s="2" customFormat="1" ht="16" x14ac:dyDescent="0.2">
      <c r="A29" s="271"/>
      <c r="B29" s="24" t="s">
        <v>42</v>
      </c>
      <c r="C29" s="295" t="s">
        <v>296</v>
      </c>
      <c r="D29" s="181"/>
      <c r="E29" s="181"/>
      <c r="F29" s="182"/>
      <c r="G29" s="25"/>
      <c r="H29" s="25"/>
      <c r="I29" s="26"/>
      <c r="J29" s="106">
        <f t="shared" ref="J29" si="7">H29*G29*I29</f>
        <v>0</v>
      </c>
      <c r="K29" s="156" t="s">
        <v>323</v>
      </c>
      <c r="L29" s="373"/>
      <c r="M29" s="179" t="s">
        <v>43</v>
      </c>
      <c r="N29" s="173"/>
      <c r="O29" s="174"/>
      <c r="P29" s="175">
        <f t="shared" ref="P29" si="8">I29</f>
        <v>0</v>
      </c>
      <c r="Q29" s="25"/>
      <c r="R29" s="105">
        <f t="shared" ref="R29" si="9">N29*O29*P29*(Q29/12)</f>
        <v>0</v>
      </c>
      <c r="S29" s="161"/>
      <c r="T29" s="183"/>
    </row>
    <row r="30" spans="1:20" s="2" customFormat="1" ht="16" x14ac:dyDescent="0.2">
      <c r="A30" s="271"/>
      <c r="B30" s="1"/>
      <c r="C30" s="181"/>
      <c r="D30" s="181"/>
      <c r="E30" s="181"/>
      <c r="F30" s="181"/>
      <c r="G30" s="240"/>
      <c r="H30" s="240"/>
      <c r="I30" s="241"/>
      <c r="J30" s="105"/>
      <c r="K30" s="239"/>
      <c r="L30" s="373"/>
      <c r="M30"/>
      <c r="N30"/>
      <c r="O30"/>
      <c r="P30"/>
      <c r="Q30" s="25"/>
      <c r="R30" s="105"/>
      <c r="S30" s="161"/>
      <c r="T30" s="183"/>
    </row>
    <row r="31" spans="1:20" s="2" customFormat="1" ht="16" x14ac:dyDescent="0.2">
      <c r="A31" s="184"/>
      <c r="B31" s="181"/>
      <c r="C31" s="181"/>
      <c r="D31" s="183"/>
      <c r="E31" s="183"/>
      <c r="F31" s="183"/>
      <c r="G31" s="183"/>
      <c r="H31" s="183"/>
      <c r="I31" s="45" t="s">
        <v>94</v>
      </c>
      <c r="J31" s="187">
        <f>SUM(J12:J30)</f>
        <v>0</v>
      </c>
      <c r="K31" s="183"/>
      <c r="L31" s="373"/>
      <c r="M31"/>
      <c r="N31"/>
      <c r="O31"/>
      <c r="P31"/>
      <c r="Q31" s="276" t="s">
        <v>95</v>
      </c>
      <c r="R31" s="187">
        <f>SUM(R12:R30)</f>
        <v>0</v>
      </c>
      <c r="S31" s="161"/>
      <c r="T31" s="183"/>
    </row>
    <row r="32" spans="1:20" s="2" customFormat="1" ht="16" x14ac:dyDescent="0.2">
      <c r="A32" s="184"/>
      <c r="B32" s="27" t="s">
        <v>96</v>
      </c>
      <c r="C32" s="27" t="s">
        <v>97</v>
      </c>
      <c r="D32" s="353" t="s">
        <v>98</v>
      </c>
      <c r="E32"/>
      <c r="F32"/>
      <c r="G32"/>
      <c r="H32"/>
      <c r="I32"/>
      <c r="J32" s="188"/>
      <c r="K32" s="183"/>
      <c r="L32" s="373"/>
      <c r="M32" s="186"/>
      <c r="N32" s="186"/>
      <c r="O32" s="186"/>
      <c r="P32" s="186"/>
      <c r="Q32" s="183"/>
      <c r="R32" s="188"/>
      <c r="S32" s="189"/>
      <c r="T32" s="183"/>
    </row>
    <row r="33" spans="1:24" s="2" customFormat="1" ht="16" x14ac:dyDescent="0.2">
      <c r="A33" s="184"/>
      <c r="B33" s="179"/>
      <c r="C33" s="28" t="s">
        <v>99</v>
      </c>
      <c r="D33" s="354"/>
      <c r="E33" s="183"/>
      <c r="F33" s="183"/>
      <c r="G33" s="183"/>
      <c r="H33" s="183"/>
      <c r="I33" s="183"/>
      <c r="J33" s="188"/>
      <c r="K33" s="183"/>
      <c r="L33" s="373"/>
      <c r="M33" s="186"/>
      <c r="N33" s="186"/>
      <c r="O33" s="186"/>
      <c r="P33" s="186"/>
      <c r="Q33" s="186"/>
      <c r="R33" s="186"/>
      <c r="S33" s="186"/>
      <c r="T33" s="183"/>
      <c r="U33" s="183"/>
      <c r="V33" s="183"/>
      <c r="W33" s="183"/>
      <c r="X33" s="183"/>
    </row>
    <row r="34" spans="1:24" s="2" customFormat="1" ht="16" customHeight="1" x14ac:dyDescent="0.2">
      <c r="A34" s="184"/>
      <c r="B34" s="179" t="s">
        <v>46</v>
      </c>
      <c r="C34" s="161" t="s">
        <v>100</v>
      </c>
      <c r="D34" s="190"/>
      <c r="E34" s="183"/>
      <c r="F34" s="183"/>
      <c r="G34" s="183"/>
      <c r="H34" s="183"/>
      <c r="I34" s="183"/>
      <c r="J34" s="188"/>
      <c r="K34" s="183"/>
      <c r="L34" s="373"/>
      <c r="M34" s="186"/>
      <c r="N34" s="186"/>
      <c r="O34" s="186"/>
      <c r="P34" s="186"/>
      <c r="Q34" s="186"/>
      <c r="R34" s="186"/>
      <c r="S34" s="186"/>
      <c r="T34" s="183"/>
      <c r="U34" s="183"/>
      <c r="V34" s="183"/>
      <c r="W34" s="183"/>
      <c r="X34" s="183"/>
    </row>
    <row r="35" spans="1:24" s="2" customFormat="1" ht="16" customHeight="1" x14ac:dyDescent="0.2">
      <c r="A35" s="184"/>
      <c r="B35" s="179" t="s">
        <v>47</v>
      </c>
      <c r="C35" s="300" t="s">
        <v>385</v>
      </c>
      <c r="D35" s="190"/>
      <c r="E35" s="183"/>
      <c r="F35" s="183"/>
      <c r="G35" s="183"/>
      <c r="H35" s="183"/>
      <c r="I35" s="183"/>
      <c r="J35" s="188"/>
      <c r="K35" s="183"/>
      <c r="L35" s="373"/>
      <c r="M35" s="186"/>
      <c r="N35" s="186"/>
      <c r="O35" s="186"/>
      <c r="P35" s="186"/>
      <c r="Q35" s="186"/>
      <c r="R35" s="186"/>
      <c r="S35" s="186"/>
      <c r="T35" s="183"/>
      <c r="U35" s="183"/>
      <c r="V35" s="183"/>
      <c r="W35" s="183"/>
      <c r="X35" s="183"/>
    </row>
    <row r="36" spans="1:24" s="2" customFormat="1" ht="16" x14ac:dyDescent="0.2">
      <c r="A36" s="184"/>
      <c r="B36" s="179" t="s">
        <v>51</v>
      </c>
      <c r="C36" s="161" t="s">
        <v>101</v>
      </c>
      <c r="D36" s="190"/>
      <c r="E36" s="183"/>
      <c r="F36" s="183"/>
      <c r="G36" s="183"/>
      <c r="H36" s="183"/>
      <c r="I36" s="183"/>
      <c r="J36" s="188"/>
      <c r="K36" s="183"/>
      <c r="L36" s="373"/>
      <c r="M36" s="186"/>
      <c r="N36" s="186"/>
      <c r="O36" s="186"/>
      <c r="P36" s="186"/>
      <c r="Q36" s="186"/>
      <c r="R36" s="186"/>
      <c r="S36" s="186"/>
      <c r="T36" s="183"/>
      <c r="U36" s="183"/>
      <c r="V36" s="183"/>
      <c r="W36" s="183"/>
      <c r="X36" s="183"/>
    </row>
    <row r="37" spans="1:24" s="2" customFormat="1" ht="16" x14ac:dyDescent="0.2">
      <c r="A37" s="184"/>
      <c r="B37" s="179" t="s">
        <v>102</v>
      </c>
      <c r="C37" s="161" t="s">
        <v>103</v>
      </c>
      <c r="D37" s="190"/>
      <c r="E37" s="183"/>
      <c r="F37" s="183"/>
      <c r="G37" s="183"/>
      <c r="H37" s="183"/>
      <c r="I37" s="183"/>
      <c r="J37" s="188"/>
      <c r="K37" s="183"/>
      <c r="L37" s="373"/>
      <c r="M37" s="186"/>
      <c r="N37" s="186"/>
      <c r="O37" s="186"/>
      <c r="P37" s="186"/>
      <c r="Q37" s="186"/>
      <c r="R37" s="186"/>
      <c r="S37" s="186"/>
      <c r="T37" s="183"/>
      <c r="U37" s="183"/>
      <c r="V37" s="183"/>
      <c r="W37" s="183"/>
      <c r="X37" s="183"/>
    </row>
    <row r="38" spans="1:24" s="2" customFormat="1" ht="16" x14ac:dyDescent="0.2">
      <c r="A38" s="184"/>
      <c r="B38" s="179" t="s">
        <v>62</v>
      </c>
      <c r="C38" s="161" t="s">
        <v>104</v>
      </c>
      <c r="D38" s="190"/>
      <c r="E38" s="183"/>
      <c r="F38" s="183"/>
      <c r="G38" s="183"/>
      <c r="H38" s="183"/>
      <c r="I38" s="183"/>
      <c r="J38" s="188"/>
      <c r="K38" s="183"/>
      <c r="L38" s="373"/>
      <c r="M38" s="186"/>
      <c r="N38" s="186"/>
      <c r="O38" s="186"/>
      <c r="P38" s="186"/>
      <c r="Q38" s="186"/>
      <c r="R38" s="186"/>
      <c r="S38" s="186"/>
      <c r="T38" s="183"/>
      <c r="U38" s="183"/>
      <c r="V38" s="183"/>
      <c r="W38" s="183"/>
      <c r="X38" s="183"/>
    </row>
    <row r="39" spans="1:24" s="2" customFormat="1" ht="16" x14ac:dyDescent="0.2">
      <c r="A39" s="184"/>
      <c r="B39" s="179" t="s">
        <v>64</v>
      </c>
      <c r="C39" s="161" t="s">
        <v>104</v>
      </c>
      <c r="D39" s="190"/>
      <c r="E39" s="183"/>
      <c r="F39" s="183"/>
      <c r="G39" s="183"/>
      <c r="H39" s="183"/>
      <c r="I39" s="183"/>
      <c r="J39" s="188"/>
      <c r="K39" s="183"/>
      <c r="L39" s="373"/>
      <c r="M39" s="186"/>
      <c r="N39" s="186"/>
      <c r="O39" s="186"/>
      <c r="P39" s="186"/>
      <c r="Q39" s="186"/>
      <c r="R39" s="186"/>
      <c r="S39" s="186"/>
      <c r="T39" s="183"/>
      <c r="U39" s="183"/>
      <c r="V39" s="183"/>
      <c r="W39" s="183"/>
      <c r="X39" s="183"/>
    </row>
    <row r="40" spans="1:24" s="2" customFormat="1" ht="16" x14ac:dyDescent="0.2">
      <c r="A40" s="184"/>
      <c r="B40" s="179" t="s">
        <v>67</v>
      </c>
      <c r="C40" s="161" t="s">
        <v>104</v>
      </c>
      <c r="D40" s="190"/>
      <c r="E40" s="183"/>
      <c r="F40" s="183"/>
      <c r="G40" s="183"/>
      <c r="H40" s="183"/>
      <c r="I40" s="183"/>
      <c r="J40" s="188"/>
      <c r="K40" s="183"/>
      <c r="L40" s="373"/>
      <c r="M40" s="186"/>
      <c r="N40" s="186"/>
      <c r="O40" s="186"/>
      <c r="P40" s="186"/>
      <c r="Q40" s="186"/>
      <c r="R40" s="186"/>
      <c r="S40" s="186"/>
      <c r="T40" s="183"/>
      <c r="U40" s="183"/>
      <c r="V40" s="183"/>
      <c r="W40" s="183"/>
      <c r="X40" s="183"/>
    </row>
    <row r="41" spans="1:24" s="2" customFormat="1" ht="16" x14ac:dyDescent="0.2">
      <c r="A41" s="184"/>
      <c r="B41" s="179" t="s">
        <v>68</v>
      </c>
      <c r="C41" s="161" t="s">
        <v>104</v>
      </c>
      <c r="D41" s="190"/>
      <c r="E41" s="183"/>
      <c r="F41" s="183"/>
      <c r="G41" s="183"/>
      <c r="H41" s="183"/>
      <c r="I41" s="183"/>
      <c r="J41" s="188"/>
      <c r="K41" s="183"/>
      <c r="L41" s="373"/>
      <c r="M41" s="186"/>
      <c r="N41" s="186"/>
      <c r="O41" s="186"/>
      <c r="P41" s="186"/>
      <c r="Q41" s="186"/>
      <c r="R41" s="186"/>
      <c r="S41" s="186"/>
      <c r="T41" s="183"/>
      <c r="U41" s="183"/>
      <c r="V41" s="183"/>
      <c r="W41" s="183"/>
      <c r="X41" s="183"/>
    </row>
    <row r="42" spans="1:24" s="2" customFormat="1" ht="16" x14ac:dyDescent="0.2">
      <c r="A42" s="184"/>
      <c r="B42" s="179"/>
      <c r="C42" s="179"/>
      <c r="D42" s="190"/>
      <c r="E42" s="183"/>
      <c r="F42" s="183"/>
      <c r="G42" s="183"/>
      <c r="H42" s="183"/>
      <c r="I42" s="183"/>
      <c r="J42" s="188"/>
      <c r="K42" s="183"/>
      <c r="L42" s="373"/>
      <c r="M42" s="186"/>
      <c r="N42" s="186"/>
      <c r="O42" s="186"/>
      <c r="P42" s="186"/>
      <c r="Q42" s="186"/>
      <c r="R42" s="186"/>
      <c r="S42" s="186"/>
      <c r="T42" s="183"/>
      <c r="U42" s="183"/>
      <c r="V42" s="183"/>
      <c r="W42" s="183"/>
      <c r="X42" s="183"/>
    </row>
    <row r="43" spans="1:24" s="2" customFormat="1" ht="16" x14ac:dyDescent="0.2">
      <c r="A43" s="184"/>
      <c r="B43" s="179"/>
      <c r="C43" s="300" t="s">
        <v>386</v>
      </c>
      <c r="D43" s="191">
        <f>SUM(D34:D42)</f>
        <v>0</v>
      </c>
      <c r="E43" s="183"/>
      <c r="F43" s="183"/>
      <c r="G43" s="183"/>
      <c r="H43" s="183"/>
      <c r="I43" s="183"/>
      <c r="J43" s="188"/>
      <c r="K43" s="183"/>
      <c r="L43" s="373"/>
      <c r="M43" s="186"/>
      <c r="N43" s="186"/>
      <c r="O43" s="186"/>
      <c r="P43"/>
      <c r="Q43" s="93" t="s">
        <v>341</v>
      </c>
      <c r="R43" s="192">
        <f>D43*R31</f>
        <v>0</v>
      </c>
      <c r="S43" s="186"/>
      <c r="T43" s="183"/>
      <c r="U43" s="183"/>
      <c r="V43" s="183"/>
      <c r="W43" s="183"/>
      <c r="X43" s="183"/>
    </row>
    <row r="44" spans="1:24" s="2" customFormat="1" ht="16" x14ac:dyDescent="0.2">
      <c r="A44" s="184"/>
      <c r="B44" s="181"/>
      <c r="C44" s="181"/>
      <c r="D44" s="183"/>
      <c r="E44" s="183"/>
      <c r="F44" s="183"/>
      <c r="G44" s="183"/>
      <c r="H44" s="183"/>
      <c r="I44" s="275" t="s">
        <v>105</v>
      </c>
      <c r="J44" s="187">
        <f>D43*J31</f>
        <v>0</v>
      </c>
      <c r="K44" s="183"/>
      <c r="L44" s="373"/>
      <c r="M44" s="186"/>
      <c r="N44" s="186"/>
      <c r="O44" s="186"/>
      <c r="P44" s="186"/>
      <c r="Q44" s="186"/>
      <c r="R44" s="186"/>
      <c r="S44" s="186"/>
      <c r="T44" s="183"/>
      <c r="U44" s="183"/>
      <c r="V44" s="183"/>
      <c r="W44" s="183"/>
      <c r="X44" s="183"/>
    </row>
    <row r="45" spans="1:24" s="2" customFormat="1" ht="16" x14ac:dyDescent="0.2">
      <c r="A45" s="184"/>
      <c r="B45" s="181"/>
      <c r="C45" s="181"/>
      <c r="D45" s="183"/>
      <c r="E45" s="183"/>
      <c r="F45" s="183"/>
      <c r="G45" s="183"/>
      <c r="H45" s="183"/>
      <c r="I45" s="183"/>
      <c r="J45" s="188"/>
      <c r="K45" s="183"/>
      <c r="L45" s="373"/>
      <c r="M45" s="186"/>
      <c r="N45" s="186"/>
      <c r="O45" s="186"/>
      <c r="P45" s="186"/>
      <c r="Q45" s="186"/>
      <c r="R45" s="186"/>
      <c r="S45" s="186"/>
      <c r="T45" s="183"/>
      <c r="U45" s="183"/>
      <c r="V45" s="183"/>
      <c r="W45" s="183"/>
      <c r="X45" s="183"/>
    </row>
    <row r="46" spans="1:24" s="2" customFormat="1" ht="16" x14ac:dyDescent="0.2">
      <c r="A46" s="184"/>
      <c r="B46" s="181"/>
      <c r="C46" s="181"/>
      <c r="D46" s="183"/>
      <c r="E46" s="183"/>
      <c r="F46" s="183"/>
      <c r="G46" s="183"/>
      <c r="H46" s="183"/>
      <c r="I46" s="276" t="s">
        <v>106</v>
      </c>
      <c r="J46" s="187">
        <f>J31+J44</f>
        <v>0</v>
      </c>
      <c r="K46" s="183"/>
      <c r="L46" s="373"/>
      <c r="M46" s="186"/>
      <c r="N46" s="186"/>
      <c r="O46" s="186"/>
      <c r="P46" s="186"/>
      <c r="Q46" s="92" t="s">
        <v>342</v>
      </c>
      <c r="R46" s="193">
        <f>R31+R43</f>
        <v>0</v>
      </c>
      <c r="S46" s="186"/>
      <c r="T46" s="183"/>
      <c r="U46" s="183"/>
      <c r="V46" s="183"/>
      <c r="W46" s="183"/>
      <c r="X46" s="183"/>
    </row>
    <row r="47" spans="1:24" s="2" customFormat="1" ht="16" x14ac:dyDescent="0.2">
      <c r="A47" s="184"/>
      <c r="B47" s="181"/>
      <c r="C47" s="181"/>
      <c r="D47" s="183"/>
      <c r="E47" s="183"/>
      <c r="F47" s="183"/>
      <c r="G47" s="183"/>
      <c r="H47" s="183"/>
      <c r="I47" s="276" t="s">
        <v>107</v>
      </c>
      <c r="J47" s="194">
        <f>J46/12</f>
        <v>0</v>
      </c>
      <c r="K47" s="183"/>
      <c r="L47" s="373"/>
      <c r="M47" s="186"/>
      <c r="N47" s="186"/>
      <c r="O47" s="186"/>
      <c r="P47" s="186"/>
      <c r="Q47" s="91"/>
      <c r="R47" s="188"/>
      <c r="S47" s="186"/>
      <c r="T47" s="183"/>
      <c r="U47" s="183"/>
      <c r="V47" s="183"/>
      <c r="W47" s="183"/>
      <c r="X47" s="183"/>
    </row>
    <row r="48" spans="1:24" s="2" customFormat="1" ht="16" x14ac:dyDescent="0.2">
      <c r="A48" s="184"/>
      <c r="B48" s="181"/>
      <c r="C48" s="181"/>
      <c r="D48" s="183"/>
      <c r="E48" s="183"/>
      <c r="F48" s="183"/>
      <c r="G48" s="183"/>
      <c r="H48" s="183"/>
      <c r="I48" s="183"/>
      <c r="J48" s="188"/>
      <c r="K48" s="183"/>
      <c r="L48" s="373"/>
      <c r="M48" s="186"/>
      <c r="N48" s="186"/>
      <c r="O48" s="186"/>
      <c r="P48" s="183"/>
      <c r="Q48" s="91"/>
      <c r="R48" s="188"/>
      <c r="S48" s="186"/>
      <c r="T48" s="183"/>
      <c r="U48" s="183"/>
      <c r="V48" s="183"/>
      <c r="W48" s="183"/>
      <c r="X48" s="183"/>
    </row>
    <row r="49" spans="1:24" s="12" customFormat="1" ht="21.75" customHeight="1" x14ac:dyDescent="0.2">
      <c r="A49" s="34" t="s">
        <v>86</v>
      </c>
      <c r="B49" s="40" t="s">
        <v>108</v>
      </c>
      <c r="C49" s="348" t="s">
        <v>332</v>
      </c>
      <c r="D49" s="349"/>
      <c r="E49" s="349"/>
      <c r="F49" s="349"/>
      <c r="G49" s="349"/>
      <c r="H49" s="349"/>
      <c r="I49" s="349"/>
      <c r="J49" s="349"/>
      <c r="K49" s="350"/>
      <c r="L49" s="373"/>
      <c r="M49" s="378"/>
      <c r="N49" s="379"/>
      <c r="O49" s="379"/>
      <c r="P49" s="379"/>
      <c r="Q49" s="379"/>
      <c r="R49" s="379"/>
      <c r="S49" s="380"/>
    </row>
    <row r="50" spans="1:24" ht="15" customHeight="1" x14ac:dyDescent="0.2">
      <c r="A50" s="466" t="s">
        <v>375</v>
      </c>
      <c r="B50" s="46">
        <v>2.1</v>
      </c>
      <c r="C50" s="46" t="s">
        <v>109</v>
      </c>
      <c r="F50" s="38" t="s">
        <v>110</v>
      </c>
      <c r="G50" s="38" t="s">
        <v>343</v>
      </c>
      <c r="H50" s="31" t="s">
        <v>111</v>
      </c>
      <c r="I50" s="31" t="s">
        <v>112</v>
      </c>
      <c r="J50" s="123" t="s">
        <v>93</v>
      </c>
      <c r="L50" s="373"/>
      <c r="M50"/>
      <c r="N50" s="38" t="s">
        <v>110</v>
      </c>
      <c r="O50" s="38" t="s">
        <v>343</v>
      </c>
      <c r="P50" s="31" t="s">
        <v>111</v>
      </c>
      <c r="Q50" s="38" t="s">
        <v>112</v>
      </c>
      <c r="R50" s="123" t="s">
        <v>93</v>
      </c>
      <c r="S50" s="9"/>
      <c r="T50" s="377"/>
      <c r="U50" s="377"/>
      <c r="V50" s="377"/>
      <c r="W50" s="377"/>
      <c r="X50" s="377"/>
    </row>
    <row r="51" spans="1:24" ht="16" x14ac:dyDescent="0.2">
      <c r="A51" s="467"/>
      <c r="B51" s="183"/>
      <c r="C51" s="183"/>
      <c r="E51" s="18" t="s">
        <v>333</v>
      </c>
      <c r="F51" s="26"/>
      <c r="G51" s="25"/>
      <c r="H51" s="33">
        <f>F51*G51</f>
        <v>0</v>
      </c>
      <c r="I51" s="25"/>
      <c r="J51" s="105">
        <f>H51*I51</f>
        <v>0</v>
      </c>
      <c r="L51" s="373"/>
      <c r="M51" s="18" t="s">
        <v>333</v>
      </c>
      <c r="N51" s="26"/>
      <c r="O51" s="25"/>
      <c r="P51" s="33">
        <f>N51*O51</f>
        <v>0</v>
      </c>
      <c r="Q51" s="62"/>
      <c r="R51" s="105">
        <f>H51*Q51</f>
        <v>0</v>
      </c>
      <c r="S51" s="9"/>
      <c r="T51" s="377"/>
      <c r="U51" s="377"/>
      <c r="V51" s="377"/>
      <c r="W51" s="377"/>
      <c r="X51" s="377"/>
    </row>
    <row r="52" spans="1:24" ht="16" x14ac:dyDescent="0.2">
      <c r="A52" s="467"/>
      <c r="B52" s="183"/>
      <c r="C52" s="183"/>
      <c r="E52" s="18" t="s">
        <v>333</v>
      </c>
      <c r="F52" s="26"/>
      <c r="G52" s="25"/>
      <c r="H52" s="33">
        <f t="shared" ref="H52:H53" si="10">F52*G52</f>
        <v>0</v>
      </c>
      <c r="I52" s="25"/>
      <c r="J52" s="105">
        <f t="shared" ref="J52:J53" si="11">H52*I52</f>
        <v>0</v>
      </c>
      <c r="L52" s="373"/>
      <c r="M52" s="18" t="s">
        <v>333</v>
      </c>
      <c r="N52" s="26"/>
      <c r="O52" s="25"/>
      <c r="P52" s="33">
        <f t="shared" ref="P52:P53" si="12">N52*O52</f>
        <v>0</v>
      </c>
      <c r="Q52" s="62"/>
      <c r="R52" s="105">
        <f>H52*Q52</f>
        <v>0</v>
      </c>
      <c r="S52" s="9"/>
      <c r="T52" s="377"/>
      <c r="U52" s="377"/>
      <c r="V52" s="377"/>
      <c r="W52" s="377"/>
      <c r="X52" s="377"/>
    </row>
    <row r="53" spans="1:24" ht="16" x14ac:dyDescent="0.2">
      <c r="A53" s="467"/>
      <c r="B53" s="183"/>
      <c r="C53" s="183"/>
      <c r="E53" s="18" t="s">
        <v>333</v>
      </c>
      <c r="F53" s="26"/>
      <c r="G53" s="25"/>
      <c r="H53" s="33">
        <f t="shared" si="10"/>
        <v>0</v>
      </c>
      <c r="I53" s="25"/>
      <c r="J53" s="105">
        <f t="shared" si="11"/>
        <v>0</v>
      </c>
      <c r="L53" s="373"/>
      <c r="M53" s="18" t="s">
        <v>333</v>
      </c>
      <c r="N53" s="26"/>
      <c r="O53" s="25"/>
      <c r="P53" s="33">
        <f t="shared" si="12"/>
        <v>0</v>
      </c>
      <c r="Q53" s="62"/>
      <c r="R53" s="105">
        <f>H53*Q53</f>
        <v>0</v>
      </c>
      <c r="S53" s="9"/>
      <c r="T53" s="377"/>
      <c r="U53" s="377"/>
      <c r="V53" s="377"/>
      <c r="W53" s="377"/>
      <c r="X53" s="377"/>
    </row>
    <row r="54" spans="1:24" ht="16" x14ac:dyDescent="0.2">
      <c r="A54" s="467"/>
      <c r="B54" s="183"/>
      <c r="C54" s="183"/>
      <c r="I54" s="47" t="s">
        <v>113</v>
      </c>
      <c r="J54" s="118">
        <f>SUM(J51:J53)</f>
        <v>0</v>
      </c>
      <c r="L54" s="373"/>
      <c r="M54"/>
      <c r="N54"/>
      <c r="O54"/>
      <c r="P54"/>
      <c r="Q54" s="277" t="s">
        <v>344</v>
      </c>
      <c r="R54" s="103">
        <f>SUM(R51:R53)</f>
        <v>0</v>
      </c>
      <c r="S54" s="9"/>
    </row>
    <row r="55" spans="1:24" ht="16" x14ac:dyDescent="0.2">
      <c r="A55" s="467"/>
      <c r="B55" s="183"/>
      <c r="C55" s="183"/>
      <c r="L55" s="373"/>
      <c r="S55" s="9"/>
    </row>
    <row r="56" spans="1:24" ht="16" x14ac:dyDescent="0.2">
      <c r="A56" s="467"/>
      <c r="B56" s="46">
        <v>2.2000000000000002</v>
      </c>
      <c r="C56" s="46" t="s">
        <v>114</v>
      </c>
      <c r="G56" s="36" t="s">
        <v>115</v>
      </c>
      <c r="H56" s="36" t="s">
        <v>111</v>
      </c>
      <c r="I56" s="36" t="s">
        <v>112</v>
      </c>
      <c r="J56" s="120" t="s">
        <v>93</v>
      </c>
      <c r="L56" s="373"/>
      <c r="O56" s="36" t="s">
        <v>115</v>
      </c>
      <c r="P56" s="36" t="s">
        <v>111</v>
      </c>
      <c r="Q56" s="36" t="s">
        <v>112</v>
      </c>
      <c r="R56" s="120" t="s">
        <v>93</v>
      </c>
      <c r="S56" s="9"/>
    </row>
    <row r="57" spans="1:24" ht="16" x14ac:dyDescent="0.2">
      <c r="A57" s="467"/>
      <c r="B57" s="183"/>
      <c r="C57" s="183"/>
      <c r="G57" s="18" t="s">
        <v>116</v>
      </c>
      <c r="H57" s="26"/>
      <c r="I57" s="25"/>
      <c r="J57" s="105">
        <f>H57*I57</f>
        <v>0</v>
      </c>
      <c r="L57" s="373"/>
      <c r="O57" s="18" t="s">
        <v>116</v>
      </c>
      <c r="P57" s="26"/>
      <c r="Q57" s="25"/>
      <c r="R57" s="105">
        <f>P57*Q57</f>
        <v>0</v>
      </c>
      <c r="S57" s="9"/>
    </row>
    <row r="58" spans="1:24" x14ac:dyDescent="0.2">
      <c r="A58" s="467"/>
      <c r="B58"/>
      <c r="C58"/>
      <c r="G58" s="18" t="s">
        <v>117</v>
      </c>
      <c r="H58" s="26"/>
      <c r="I58" s="25"/>
      <c r="J58" s="105">
        <f t="shared" ref="J58:J64" si="13">H58*I58</f>
        <v>0</v>
      </c>
      <c r="L58" s="373"/>
      <c r="O58" s="18" t="s">
        <v>117</v>
      </c>
      <c r="P58" s="26"/>
      <c r="Q58" s="25"/>
      <c r="R58" s="105">
        <f t="shared" ref="R58:R64" si="14">P58*Q58</f>
        <v>0</v>
      </c>
      <c r="S58" s="9"/>
    </row>
    <row r="59" spans="1:24" x14ac:dyDescent="0.2">
      <c r="A59" s="467"/>
      <c r="B59"/>
      <c r="C59"/>
      <c r="G59" s="18" t="s">
        <v>118</v>
      </c>
      <c r="H59" s="26"/>
      <c r="I59" s="25"/>
      <c r="J59" s="105">
        <f t="shared" si="13"/>
        <v>0</v>
      </c>
      <c r="L59" s="373"/>
      <c r="O59" s="18" t="s">
        <v>118</v>
      </c>
      <c r="P59" s="26"/>
      <c r="Q59" s="25"/>
      <c r="R59" s="105">
        <f t="shared" si="14"/>
        <v>0</v>
      </c>
      <c r="S59" s="9"/>
    </row>
    <row r="60" spans="1:24" x14ac:dyDescent="0.2">
      <c r="A60" s="467"/>
      <c r="B60"/>
      <c r="C60"/>
      <c r="G60" s="18" t="s">
        <v>119</v>
      </c>
      <c r="H60" s="26"/>
      <c r="I60" s="25"/>
      <c r="J60" s="105">
        <f t="shared" si="13"/>
        <v>0</v>
      </c>
      <c r="L60" s="373"/>
      <c r="O60" s="18" t="s">
        <v>119</v>
      </c>
      <c r="P60" s="26"/>
      <c r="Q60" s="25"/>
      <c r="R60" s="105">
        <f t="shared" si="14"/>
        <v>0</v>
      </c>
      <c r="S60" s="9"/>
    </row>
    <row r="61" spans="1:24" x14ac:dyDescent="0.2">
      <c r="A61" s="467"/>
      <c r="B61"/>
      <c r="C61"/>
      <c r="G61" s="18" t="s">
        <v>120</v>
      </c>
      <c r="H61" s="26"/>
      <c r="I61" s="25"/>
      <c r="J61" s="105">
        <f t="shared" si="13"/>
        <v>0</v>
      </c>
      <c r="L61" s="373"/>
      <c r="O61" s="18" t="s">
        <v>120</v>
      </c>
      <c r="P61" s="26"/>
      <c r="Q61" s="25"/>
      <c r="R61" s="105">
        <f t="shared" si="14"/>
        <v>0</v>
      </c>
      <c r="S61" s="9"/>
    </row>
    <row r="62" spans="1:24" x14ac:dyDescent="0.2">
      <c r="A62" s="467"/>
      <c r="B62"/>
      <c r="C62"/>
      <c r="G62" s="18" t="s">
        <v>121</v>
      </c>
      <c r="H62" s="26"/>
      <c r="I62" s="25"/>
      <c r="J62" s="105">
        <f t="shared" si="13"/>
        <v>0</v>
      </c>
      <c r="L62" s="373"/>
      <c r="O62" s="18" t="s">
        <v>121</v>
      </c>
      <c r="P62" s="26"/>
      <c r="Q62" s="25"/>
      <c r="R62" s="105">
        <f t="shared" si="14"/>
        <v>0</v>
      </c>
      <c r="S62" s="9"/>
    </row>
    <row r="63" spans="1:24" x14ac:dyDescent="0.2">
      <c r="A63" s="467"/>
      <c r="B63"/>
      <c r="C63"/>
      <c r="G63" s="18" t="s">
        <v>334</v>
      </c>
      <c r="H63" s="26"/>
      <c r="I63" s="25"/>
      <c r="J63" s="105">
        <f t="shared" si="13"/>
        <v>0</v>
      </c>
      <c r="L63" s="373"/>
      <c r="O63" s="18" t="s">
        <v>334</v>
      </c>
      <c r="P63" s="26"/>
      <c r="Q63" s="25"/>
      <c r="R63" s="105"/>
      <c r="S63" s="9"/>
    </row>
    <row r="64" spans="1:24" x14ac:dyDescent="0.2">
      <c r="A64" s="467"/>
      <c r="B64"/>
      <c r="C64"/>
      <c r="G64" s="18" t="s">
        <v>335</v>
      </c>
      <c r="H64" s="26"/>
      <c r="I64" s="25"/>
      <c r="J64" s="105">
        <f t="shared" si="13"/>
        <v>0</v>
      </c>
      <c r="L64" s="373"/>
      <c r="O64" s="18" t="s">
        <v>335</v>
      </c>
      <c r="P64" s="26"/>
      <c r="Q64" s="25"/>
      <c r="R64" s="105">
        <f t="shared" si="14"/>
        <v>0</v>
      </c>
      <c r="S64" s="9"/>
    </row>
    <row r="65" spans="1:19" x14ac:dyDescent="0.2">
      <c r="A65" s="468"/>
      <c r="B65"/>
      <c r="C65"/>
      <c r="G65" s="345" t="s">
        <v>122</v>
      </c>
      <c r="H65" s="346"/>
      <c r="I65" s="347"/>
      <c r="J65" s="103">
        <f>SUM(J57:J64)</f>
        <v>0</v>
      </c>
      <c r="L65" s="373"/>
      <c r="O65" s="345" t="s">
        <v>122</v>
      </c>
      <c r="P65" s="346"/>
      <c r="Q65" s="347"/>
      <c r="R65" s="103">
        <f>SUM(R57:R64)</f>
        <v>0</v>
      </c>
      <c r="S65" s="9"/>
    </row>
    <row r="66" spans="1:19" x14ac:dyDescent="0.2">
      <c r="A66" s="468"/>
      <c r="B66"/>
      <c r="C66"/>
      <c r="L66" s="373"/>
      <c r="S66" s="9"/>
    </row>
    <row r="67" spans="1:19" ht="16" x14ac:dyDescent="0.2">
      <c r="A67" s="468"/>
      <c r="B67" s="46">
        <v>2.2999999999999998</v>
      </c>
      <c r="C67" s="46" t="s">
        <v>123</v>
      </c>
      <c r="G67" s="36" t="s">
        <v>115</v>
      </c>
      <c r="H67" s="36" t="s">
        <v>111</v>
      </c>
      <c r="I67" s="36" t="s">
        <v>112</v>
      </c>
      <c r="J67" s="120" t="s">
        <v>93</v>
      </c>
      <c r="L67" s="373"/>
      <c r="O67" s="36" t="s">
        <v>115</v>
      </c>
      <c r="P67" s="36" t="s">
        <v>111</v>
      </c>
      <c r="Q67" s="36" t="s">
        <v>112</v>
      </c>
      <c r="R67" s="120" t="s">
        <v>93</v>
      </c>
      <c r="S67" s="9"/>
    </row>
    <row r="68" spans="1:19" ht="16" x14ac:dyDescent="0.2">
      <c r="A68" s="16"/>
      <c r="B68" s="183"/>
      <c r="C68" s="183"/>
      <c r="G68" s="18" t="s">
        <v>124</v>
      </c>
      <c r="H68" s="26"/>
      <c r="I68" s="25"/>
      <c r="J68" s="105">
        <f t="shared" ref="J68:J71" si="15">H68*I68</f>
        <v>0</v>
      </c>
      <c r="L68" s="373"/>
      <c r="O68" s="18" t="s">
        <v>124</v>
      </c>
      <c r="P68" s="26"/>
      <c r="Q68" s="25"/>
      <c r="R68" s="105">
        <f t="shared" ref="R68:R77" si="16">P68*Q68</f>
        <v>0</v>
      </c>
      <c r="S68" s="9"/>
    </row>
    <row r="69" spans="1:19" ht="16" x14ac:dyDescent="0.2">
      <c r="A69" s="16"/>
      <c r="B69" s="183"/>
      <c r="C69" s="183"/>
      <c r="G69" s="18" t="s">
        <v>125</v>
      </c>
      <c r="H69" s="26"/>
      <c r="I69" s="25"/>
      <c r="J69" s="105">
        <f t="shared" si="15"/>
        <v>0</v>
      </c>
      <c r="L69" s="373"/>
      <c r="O69" s="18" t="s">
        <v>125</v>
      </c>
      <c r="P69" s="26"/>
      <c r="Q69" s="25"/>
      <c r="R69" s="105">
        <f t="shared" si="16"/>
        <v>0</v>
      </c>
      <c r="S69" s="9"/>
    </row>
    <row r="70" spans="1:19" ht="16" x14ac:dyDescent="0.2">
      <c r="A70" s="16"/>
      <c r="B70" s="183"/>
      <c r="C70" s="183"/>
      <c r="G70" s="18" t="s">
        <v>126</v>
      </c>
      <c r="H70" s="26"/>
      <c r="I70" s="25"/>
      <c r="J70" s="105">
        <f t="shared" si="15"/>
        <v>0</v>
      </c>
      <c r="L70" s="373"/>
      <c r="O70" s="18" t="s">
        <v>126</v>
      </c>
      <c r="P70" s="26"/>
      <c r="Q70" s="25"/>
      <c r="R70" s="105">
        <f t="shared" si="16"/>
        <v>0</v>
      </c>
      <c r="S70" s="9"/>
    </row>
    <row r="71" spans="1:19" ht="16" x14ac:dyDescent="0.2">
      <c r="A71" s="16"/>
      <c r="B71" s="183"/>
      <c r="C71" s="183"/>
      <c r="G71" s="18" t="s">
        <v>59</v>
      </c>
      <c r="H71" s="26"/>
      <c r="I71" s="25"/>
      <c r="J71" s="105">
        <f t="shared" si="15"/>
        <v>0</v>
      </c>
      <c r="L71" s="373"/>
      <c r="O71" s="18" t="s">
        <v>59</v>
      </c>
      <c r="P71" s="26"/>
      <c r="Q71" s="25"/>
      <c r="R71" s="105">
        <f t="shared" si="16"/>
        <v>0</v>
      </c>
      <c r="S71" s="9"/>
    </row>
    <row r="72" spans="1:19" ht="16" x14ac:dyDescent="0.2">
      <c r="A72" s="16"/>
      <c r="B72" s="183"/>
      <c r="C72" s="183"/>
      <c r="G72" s="18" t="s">
        <v>127</v>
      </c>
      <c r="H72" s="26"/>
      <c r="I72" s="25"/>
      <c r="J72" s="105">
        <f t="shared" ref="J72:J77" si="17">H72*I72</f>
        <v>0</v>
      </c>
      <c r="L72" s="373"/>
      <c r="O72" s="18" t="s">
        <v>128</v>
      </c>
      <c r="P72" s="26"/>
      <c r="Q72" s="25"/>
      <c r="R72" s="105">
        <f t="shared" si="16"/>
        <v>0</v>
      </c>
      <c r="S72" s="9"/>
    </row>
    <row r="73" spans="1:19" ht="16" x14ac:dyDescent="0.2">
      <c r="A73" s="16"/>
      <c r="B73" s="183"/>
      <c r="C73" s="183"/>
      <c r="G73" s="18" t="s">
        <v>129</v>
      </c>
      <c r="H73" s="26"/>
      <c r="I73" s="25"/>
      <c r="J73" s="105">
        <f t="shared" si="17"/>
        <v>0</v>
      </c>
      <c r="L73" s="373"/>
      <c r="O73" s="18" t="s">
        <v>129</v>
      </c>
      <c r="P73" s="26"/>
      <c r="Q73" s="25"/>
      <c r="R73" s="105">
        <f t="shared" si="16"/>
        <v>0</v>
      </c>
      <c r="S73" s="9"/>
    </row>
    <row r="74" spans="1:19" ht="16" x14ac:dyDescent="0.2">
      <c r="A74" s="16"/>
      <c r="B74" s="183"/>
      <c r="C74" s="183"/>
      <c r="G74" s="18" t="s">
        <v>130</v>
      </c>
      <c r="H74" s="26"/>
      <c r="I74" s="25"/>
      <c r="J74" s="105">
        <f t="shared" si="17"/>
        <v>0</v>
      </c>
      <c r="L74" s="373"/>
      <c r="O74" s="18" t="s">
        <v>130</v>
      </c>
      <c r="P74" s="26"/>
      <c r="Q74" s="25"/>
      <c r="R74" s="105">
        <f t="shared" si="16"/>
        <v>0</v>
      </c>
      <c r="S74" s="9"/>
    </row>
    <row r="75" spans="1:19" ht="16" x14ac:dyDescent="0.2">
      <c r="A75" s="16"/>
      <c r="B75" s="183"/>
      <c r="C75" s="183"/>
      <c r="G75" s="18" t="s">
        <v>131</v>
      </c>
      <c r="H75" s="26"/>
      <c r="I75" s="25"/>
      <c r="J75" s="105">
        <f t="shared" si="17"/>
        <v>0</v>
      </c>
      <c r="L75" s="373"/>
      <c r="O75" s="18" t="s">
        <v>131</v>
      </c>
      <c r="P75" s="26"/>
      <c r="Q75" s="25"/>
      <c r="R75" s="105">
        <f t="shared" si="16"/>
        <v>0</v>
      </c>
      <c r="S75" s="9"/>
    </row>
    <row r="76" spans="1:19" ht="16" x14ac:dyDescent="0.2">
      <c r="A76" s="16"/>
      <c r="B76" s="183"/>
      <c r="C76" s="183"/>
      <c r="G76" s="242"/>
      <c r="H76" s="26"/>
      <c r="I76" s="25"/>
      <c r="J76" s="105">
        <f t="shared" si="17"/>
        <v>0</v>
      </c>
      <c r="L76" s="373"/>
      <c r="O76" t="s">
        <v>104</v>
      </c>
      <c r="P76" s="26"/>
      <c r="Q76" s="25"/>
      <c r="R76" s="105">
        <f t="shared" si="16"/>
        <v>0</v>
      </c>
      <c r="S76" s="9"/>
    </row>
    <row r="77" spans="1:19" ht="16" x14ac:dyDescent="0.2">
      <c r="A77" s="16"/>
      <c r="B77" s="183"/>
      <c r="C77" s="183"/>
      <c r="G77" s="242"/>
      <c r="H77" s="26"/>
      <c r="I77" s="25"/>
      <c r="J77" s="105">
        <f t="shared" si="17"/>
        <v>0</v>
      </c>
      <c r="L77" s="373"/>
      <c r="O77" t="s">
        <v>104</v>
      </c>
      <c r="P77" s="26"/>
      <c r="Q77" s="25"/>
      <c r="R77" s="105">
        <f t="shared" si="16"/>
        <v>0</v>
      </c>
      <c r="S77" s="9"/>
    </row>
    <row r="78" spans="1:19" ht="16" x14ac:dyDescent="0.2">
      <c r="A78" s="16"/>
      <c r="B78" s="183"/>
      <c r="C78" s="183"/>
      <c r="G78" s="345" t="s">
        <v>132</v>
      </c>
      <c r="H78" s="346"/>
      <c r="I78" s="347"/>
      <c r="J78" s="103">
        <f>SUM(J68:J77)</f>
        <v>0</v>
      </c>
      <c r="L78" s="373"/>
      <c r="O78" s="345" t="s">
        <v>132</v>
      </c>
      <c r="P78" s="346"/>
      <c r="Q78" s="347"/>
      <c r="R78" s="103">
        <f>SUM(R68:R77)</f>
        <v>0</v>
      </c>
      <c r="S78" s="9"/>
    </row>
    <row r="79" spans="1:19" ht="16" x14ac:dyDescent="0.2">
      <c r="A79" s="16"/>
      <c r="B79" s="183"/>
      <c r="C79" s="183"/>
      <c r="L79" s="373"/>
      <c r="S79" s="9"/>
    </row>
    <row r="80" spans="1:19" ht="16" x14ac:dyDescent="0.2">
      <c r="A80" s="16"/>
      <c r="B80" s="46">
        <v>2.4</v>
      </c>
      <c r="C80" s="46" t="s">
        <v>133</v>
      </c>
      <c r="G80" s="36" t="s">
        <v>115</v>
      </c>
      <c r="H80" s="36" t="s">
        <v>111</v>
      </c>
      <c r="I80" s="36" t="s">
        <v>112</v>
      </c>
      <c r="J80" s="120" t="s">
        <v>93</v>
      </c>
      <c r="L80" s="373"/>
      <c r="O80" s="36" t="s">
        <v>115</v>
      </c>
      <c r="P80" s="36" t="s">
        <v>111</v>
      </c>
      <c r="Q80" s="36" t="s">
        <v>112</v>
      </c>
      <c r="R80" s="120" t="s">
        <v>93</v>
      </c>
      <c r="S80" s="9"/>
    </row>
    <row r="81" spans="1:19" ht="16" x14ac:dyDescent="0.2">
      <c r="A81" s="16"/>
      <c r="B81" s="183"/>
      <c r="C81" s="183"/>
      <c r="G81" t="s">
        <v>134</v>
      </c>
      <c r="H81" s="26"/>
      <c r="I81" s="25"/>
      <c r="J81" s="105">
        <f t="shared" ref="J81:J91" si="18">H81*I81</f>
        <v>0</v>
      </c>
      <c r="L81" s="373"/>
      <c r="O81" t="s">
        <v>134</v>
      </c>
      <c r="P81" s="26"/>
      <c r="Q81" s="25"/>
      <c r="R81" s="105">
        <f t="shared" ref="R81:R91" si="19">P81*Q81</f>
        <v>0</v>
      </c>
      <c r="S81" s="9"/>
    </row>
    <row r="82" spans="1:19" ht="16" x14ac:dyDescent="0.2">
      <c r="A82" s="16"/>
      <c r="B82" s="183"/>
      <c r="C82" s="183"/>
      <c r="G82" t="s">
        <v>135</v>
      </c>
      <c r="H82" s="26"/>
      <c r="I82" s="25"/>
      <c r="J82" s="105">
        <f t="shared" si="18"/>
        <v>0</v>
      </c>
      <c r="L82" s="373"/>
      <c r="O82" t="s">
        <v>135</v>
      </c>
      <c r="P82" s="26"/>
      <c r="Q82" s="25"/>
      <c r="R82" s="105">
        <f t="shared" si="19"/>
        <v>0</v>
      </c>
      <c r="S82" s="9"/>
    </row>
    <row r="83" spans="1:19" ht="16" x14ac:dyDescent="0.2">
      <c r="A83" s="16"/>
      <c r="B83" s="183"/>
      <c r="C83" s="183"/>
      <c r="G83" s="48" t="s">
        <v>336</v>
      </c>
      <c r="H83" s="26"/>
      <c r="I83" s="25"/>
      <c r="J83" s="105">
        <f t="shared" si="18"/>
        <v>0</v>
      </c>
      <c r="L83" s="373"/>
      <c r="O83" s="48" t="s">
        <v>336</v>
      </c>
      <c r="P83" s="26"/>
      <c r="Q83" s="25"/>
      <c r="R83" s="105">
        <f t="shared" si="19"/>
        <v>0</v>
      </c>
      <c r="S83" s="9"/>
    </row>
    <row r="84" spans="1:19" ht="16" x14ac:dyDescent="0.2">
      <c r="A84" s="16"/>
      <c r="B84" s="183"/>
      <c r="C84" s="183"/>
      <c r="G84" s="48" t="s">
        <v>136</v>
      </c>
      <c r="H84" s="26"/>
      <c r="I84" s="25"/>
      <c r="J84" s="105">
        <f t="shared" si="18"/>
        <v>0</v>
      </c>
      <c r="L84" s="373"/>
      <c r="O84" s="48" t="s">
        <v>136</v>
      </c>
      <c r="P84" s="26"/>
      <c r="Q84" s="25"/>
      <c r="R84" s="105">
        <f t="shared" si="19"/>
        <v>0</v>
      </c>
      <c r="S84" s="9"/>
    </row>
    <row r="85" spans="1:19" ht="16" x14ac:dyDescent="0.2">
      <c r="A85" s="16"/>
      <c r="B85" s="183"/>
      <c r="C85" s="183"/>
      <c r="G85" s="48" t="s">
        <v>137</v>
      </c>
      <c r="H85" s="26"/>
      <c r="I85" s="25"/>
      <c r="J85" s="105">
        <f t="shared" si="18"/>
        <v>0</v>
      </c>
      <c r="L85" s="373"/>
      <c r="O85" s="48" t="s">
        <v>137</v>
      </c>
      <c r="P85" s="26"/>
      <c r="Q85" s="25"/>
      <c r="R85" s="105">
        <f t="shared" si="19"/>
        <v>0</v>
      </c>
      <c r="S85" s="9"/>
    </row>
    <row r="86" spans="1:19" ht="16" x14ac:dyDescent="0.2">
      <c r="A86" s="16"/>
      <c r="B86" s="183"/>
      <c r="C86" s="183"/>
      <c r="G86" t="s">
        <v>138</v>
      </c>
      <c r="H86" s="26"/>
      <c r="I86" s="25"/>
      <c r="J86" s="105">
        <f t="shared" si="18"/>
        <v>0</v>
      </c>
      <c r="L86" s="373"/>
      <c r="O86" t="s">
        <v>138</v>
      </c>
      <c r="P86" s="26"/>
      <c r="Q86" s="25"/>
      <c r="R86" s="105">
        <f t="shared" si="19"/>
        <v>0</v>
      </c>
      <c r="S86" s="9"/>
    </row>
    <row r="87" spans="1:19" ht="16" x14ac:dyDescent="0.2">
      <c r="A87" s="16"/>
      <c r="B87" s="183"/>
      <c r="C87" s="183"/>
      <c r="G87" t="s">
        <v>139</v>
      </c>
      <c r="H87" s="26"/>
      <c r="I87" s="25"/>
      <c r="J87" s="105">
        <f t="shared" si="18"/>
        <v>0</v>
      </c>
      <c r="L87" s="373"/>
      <c r="O87" t="s">
        <v>139</v>
      </c>
      <c r="P87" s="26"/>
      <c r="Q87" s="25"/>
      <c r="R87" s="105">
        <f t="shared" si="19"/>
        <v>0</v>
      </c>
      <c r="S87" s="9"/>
    </row>
    <row r="88" spans="1:19" ht="16" x14ac:dyDescent="0.2">
      <c r="A88" s="16"/>
      <c r="B88" s="183"/>
      <c r="C88" s="183"/>
      <c r="G88" t="s">
        <v>129</v>
      </c>
      <c r="H88" s="26"/>
      <c r="I88" s="25"/>
      <c r="J88" s="105">
        <f t="shared" si="18"/>
        <v>0</v>
      </c>
      <c r="L88" s="373"/>
      <c r="O88" t="s">
        <v>129</v>
      </c>
      <c r="P88" s="26"/>
      <c r="Q88" s="25"/>
      <c r="R88" s="105">
        <f t="shared" si="19"/>
        <v>0</v>
      </c>
      <c r="S88" s="9"/>
    </row>
    <row r="89" spans="1:19" ht="16" x14ac:dyDescent="0.2">
      <c r="A89" s="16"/>
      <c r="B89" s="183"/>
      <c r="C89" s="183"/>
      <c r="G89" t="s">
        <v>140</v>
      </c>
      <c r="H89" s="26"/>
      <c r="I89" s="25"/>
      <c r="J89" s="105">
        <f t="shared" ref="J89" si="20">H89*I89</f>
        <v>0</v>
      </c>
      <c r="L89" s="373"/>
      <c r="O89" t="s">
        <v>140</v>
      </c>
      <c r="P89" s="26"/>
      <c r="Q89" s="25"/>
      <c r="R89" s="105">
        <f t="shared" ref="R89:R90" si="21">P89*Q89</f>
        <v>0</v>
      </c>
      <c r="S89" s="9"/>
    </row>
    <row r="90" spans="1:19" ht="16" x14ac:dyDescent="0.2">
      <c r="A90" s="16"/>
      <c r="B90" s="183"/>
      <c r="C90" s="183"/>
      <c r="H90" s="26"/>
      <c r="I90" s="25"/>
      <c r="J90" s="105"/>
      <c r="L90" s="373"/>
      <c r="O90" t="s">
        <v>104</v>
      </c>
      <c r="P90" s="26"/>
      <c r="Q90" s="25"/>
      <c r="R90" s="105">
        <f t="shared" si="21"/>
        <v>0</v>
      </c>
      <c r="S90" s="9"/>
    </row>
    <row r="91" spans="1:19" ht="16" x14ac:dyDescent="0.2">
      <c r="A91" s="16"/>
      <c r="B91" s="183"/>
      <c r="C91" s="183"/>
      <c r="H91" s="26"/>
      <c r="I91" s="25"/>
      <c r="J91" s="105">
        <f t="shared" si="18"/>
        <v>0</v>
      </c>
      <c r="L91" s="373"/>
      <c r="O91" t="s">
        <v>104</v>
      </c>
      <c r="P91" s="26"/>
      <c r="Q91" s="25"/>
      <c r="R91" s="105">
        <f t="shared" si="19"/>
        <v>0</v>
      </c>
      <c r="S91" s="9"/>
    </row>
    <row r="92" spans="1:19" ht="16" x14ac:dyDescent="0.2">
      <c r="A92" s="16"/>
      <c r="B92" s="183"/>
      <c r="C92" s="183"/>
      <c r="G92" s="345" t="s">
        <v>141</v>
      </c>
      <c r="H92" s="346"/>
      <c r="I92" s="347"/>
      <c r="J92" s="103">
        <f>SUM(J81:J91)</f>
        <v>0</v>
      </c>
      <c r="L92" s="373"/>
      <c r="O92" s="345" t="s">
        <v>141</v>
      </c>
      <c r="P92" s="346"/>
      <c r="Q92" s="347"/>
      <c r="R92" s="103">
        <f>SUM(R81:R91)</f>
        <v>0</v>
      </c>
      <c r="S92" s="9"/>
    </row>
    <row r="93" spans="1:19" ht="16" x14ac:dyDescent="0.2">
      <c r="A93" s="16"/>
      <c r="B93" s="183"/>
      <c r="C93" s="183"/>
      <c r="L93" s="373"/>
      <c r="S93" s="9"/>
    </row>
    <row r="94" spans="1:19" ht="16" x14ac:dyDescent="0.2">
      <c r="A94" s="16"/>
      <c r="B94" s="46">
        <v>2.5</v>
      </c>
      <c r="C94" s="46" t="s">
        <v>142</v>
      </c>
      <c r="G94" s="36" t="s">
        <v>115</v>
      </c>
      <c r="H94" s="36" t="s">
        <v>111</v>
      </c>
      <c r="I94" s="36" t="s">
        <v>112</v>
      </c>
      <c r="J94" s="120" t="s">
        <v>93</v>
      </c>
      <c r="L94" s="373"/>
      <c r="O94" s="36" t="s">
        <v>115</v>
      </c>
      <c r="P94" s="36" t="s">
        <v>111</v>
      </c>
      <c r="Q94" s="36" t="s">
        <v>112</v>
      </c>
      <c r="R94" s="120" t="s">
        <v>93</v>
      </c>
      <c r="S94" s="9"/>
    </row>
    <row r="95" spans="1:19" ht="16" x14ac:dyDescent="0.2">
      <c r="A95" s="16"/>
      <c r="B95" s="183"/>
      <c r="C95" s="183"/>
      <c r="G95" t="s">
        <v>143</v>
      </c>
      <c r="H95" s="26"/>
      <c r="I95" s="25"/>
      <c r="J95" s="105">
        <f t="shared" ref="J95:J99" si="22">H95*I95</f>
        <v>0</v>
      </c>
      <c r="L95" s="373"/>
      <c r="O95" t="s">
        <v>143</v>
      </c>
      <c r="P95" s="26"/>
      <c r="Q95" s="25"/>
      <c r="R95" s="105">
        <f t="shared" ref="R95:R99" si="23">P95*Q95</f>
        <v>0</v>
      </c>
      <c r="S95" s="9"/>
    </row>
    <row r="96" spans="1:19" ht="16" x14ac:dyDescent="0.2">
      <c r="A96" s="16"/>
      <c r="B96" s="183"/>
      <c r="C96" s="183"/>
      <c r="G96" t="s">
        <v>144</v>
      </c>
      <c r="H96" s="26"/>
      <c r="I96" s="25"/>
      <c r="J96" s="105">
        <f t="shared" si="22"/>
        <v>0</v>
      </c>
      <c r="L96" s="373"/>
      <c r="O96" t="s">
        <v>144</v>
      </c>
      <c r="P96" s="26"/>
      <c r="Q96" s="25"/>
      <c r="R96" s="105">
        <f t="shared" si="23"/>
        <v>0</v>
      </c>
      <c r="S96" s="9"/>
    </row>
    <row r="97" spans="1:20" ht="16" x14ac:dyDescent="0.2">
      <c r="A97" s="16"/>
      <c r="B97" s="183"/>
      <c r="C97" s="183"/>
      <c r="G97" t="s">
        <v>145</v>
      </c>
      <c r="H97" s="26"/>
      <c r="I97" s="25"/>
      <c r="J97" s="105">
        <f t="shared" si="22"/>
        <v>0</v>
      </c>
      <c r="L97" s="373"/>
      <c r="O97" t="s">
        <v>145</v>
      </c>
      <c r="P97" s="26"/>
      <c r="Q97" s="25"/>
      <c r="R97" s="105">
        <f t="shared" si="23"/>
        <v>0</v>
      </c>
      <c r="S97" s="9"/>
    </row>
    <row r="98" spans="1:20" ht="16" x14ac:dyDescent="0.2">
      <c r="A98" s="16"/>
      <c r="B98" s="183"/>
      <c r="C98" s="183"/>
      <c r="G98" t="s">
        <v>337</v>
      </c>
      <c r="H98" s="26"/>
      <c r="I98" s="25"/>
      <c r="J98" s="105">
        <f t="shared" si="22"/>
        <v>0</v>
      </c>
      <c r="L98" s="373"/>
      <c r="O98" t="s">
        <v>337</v>
      </c>
      <c r="P98" s="26"/>
      <c r="Q98" s="25"/>
      <c r="R98" s="105">
        <f t="shared" si="23"/>
        <v>0</v>
      </c>
      <c r="S98" s="9"/>
    </row>
    <row r="99" spans="1:20" ht="16" x14ac:dyDescent="0.2">
      <c r="A99" s="16"/>
      <c r="B99" s="183"/>
      <c r="C99" s="183"/>
      <c r="G99" t="s">
        <v>146</v>
      </c>
      <c r="H99" s="26"/>
      <c r="I99" s="25"/>
      <c r="J99" s="105">
        <f t="shared" si="22"/>
        <v>0</v>
      </c>
      <c r="L99" s="373"/>
      <c r="O99" t="s">
        <v>146</v>
      </c>
      <c r="P99" s="26"/>
      <c r="Q99" s="25"/>
      <c r="R99" s="105">
        <f t="shared" si="23"/>
        <v>0</v>
      </c>
      <c r="S99" s="9"/>
    </row>
    <row r="100" spans="1:20" ht="16" x14ac:dyDescent="0.2">
      <c r="A100" s="16"/>
      <c r="B100" s="183"/>
      <c r="C100" s="183"/>
      <c r="G100" s="345" t="s">
        <v>147</v>
      </c>
      <c r="H100" s="346"/>
      <c r="I100" s="347"/>
      <c r="J100" s="103">
        <f>SUM(J95:J99)</f>
        <v>0</v>
      </c>
      <c r="L100" s="373"/>
      <c r="O100" s="345" t="s">
        <v>147</v>
      </c>
      <c r="P100" s="346"/>
      <c r="Q100" s="347"/>
      <c r="R100" s="103">
        <f>SUM(R95:R99)</f>
        <v>0</v>
      </c>
      <c r="S100" s="9"/>
    </row>
    <row r="101" spans="1:20" ht="16" x14ac:dyDescent="0.2">
      <c r="A101" s="16"/>
      <c r="B101" s="183"/>
      <c r="C101" s="183"/>
      <c r="L101" s="373"/>
      <c r="S101" s="9"/>
    </row>
    <row r="102" spans="1:20" ht="16" x14ac:dyDescent="0.2">
      <c r="A102" s="16"/>
      <c r="B102" s="46">
        <v>2.6</v>
      </c>
      <c r="C102" s="46" t="s">
        <v>104</v>
      </c>
      <c r="G102" s="36" t="s">
        <v>115</v>
      </c>
      <c r="H102" s="36" t="s">
        <v>111</v>
      </c>
      <c r="I102" s="36" t="s">
        <v>112</v>
      </c>
      <c r="J102" s="120" t="s">
        <v>93</v>
      </c>
      <c r="L102" s="373"/>
      <c r="O102" s="36" t="s">
        <v>115</v>
      </c>
      <c r="P102" s="36" t="s">
        <v>111</v>
      </c>
      <c r="Q102" s="36" t="s">
        <v>112</v>
      </c>
      <c r="R102" s="120" t="s">
        <v>93</v>
      </c>
      <c r="S102" s="9"/>
    </row>
    <row r="103" spans="1:20" s="2" customFormat="1" ht="16" x14ac:dyDescent="0.2">
      <c r="A103" s="184"/>
      <c r="B103" s="181"/>
      <c r="C103" s="181"/>
      <c r="D103" s="183"/>
      <c r="E103" s="183"/>
      <c r="F103" s="183"/>
      <c r="G103" t="s">
        <v>61</v>
      </c>
      <c r="H103" s="195"/>
      <c r="I103" s="196"/>
      <c r="J103" s="105">
        <f t="shared" ref="J103:J105" si="24">H103*I103</f>
        <v>0</v>
      </c>
      <c r="K103"/>
      <c r="L103" s="373"/>
      <c r="M103" s="186"/>
      <c r="N103" s="186"/>
      <c r="O103" t="s">
        <v>61</v>
      </c>
      <c r="P103" s="195"/>
      <c r="Q103" s="196"/>
      <c r="R103" s="105">
        <f t="shared" ref="R103:R108" si="25">P103*Q103</f>
        <v>0</v>
      </c>
      <c r="S103" s="197"/>
      <c r="T103" s="183"/>
    </row>
    <row r="104" spans="1:20" s="2" customFormat="1" ht="16" x14ac:dyDescent="0.2">
      <c r="A104" s="184"/>
      <c r="B104" s="181"/>
      <c r="C104" s="181"/>
      <c r="D104" s="183"/>
      <c r="E104" s="183"/>
      <c r="F104" s="183"/>
      <c r="G104" t="s">
        <v>61</v>
      </c>
      <c r="H104" s="195"/>
      <c r="I104" s="196"/>
      <c r="J104" s="105">
        <f t="shared" si="24"/>
        <v>0</v>
      </c>
      <c r="K104"/>
      <c r="L104" s="373"/>
      <c r="M104" s="186"/>
      <c r="N104" s="186"/>
      <c r="O104" t="s">
        <v>61</v>
      </c>
      <c r="P104" s="195"/>
      <c r="Q104" s="196"/>
      <c r="R104" s="105">
        <f t="shared" si="25"/>
        <v>0</v>
      </c>
      <c r="S104" s="197"/>
      <c r="T104" s="183"/>
    </row>
    <row r="105" spans="1:20" s="2" customFormat="1" ht="16" x14ac:dyDescent="0.2">
      <c r="A105" s="184"/>
      <c r="B105" s="181"/>
      <c r="C105" s="181"/>
      <c r="D105" s="183"/>
      <c r="E105" s="183"/>
      <c r="F105" s="183"/>
      <c r="G105" t="s">
        <v>61</v>
      </c>
      <c r="H105" s="195"/>
      <c r="I105" s="196"/>
      <c r="J105" s="105">
        <f t="shared" si="24"/>
        <v>0</v>
      </c>
      <c r="K105"/>
      <c r="L105" s="373"/>
      <c r="M105" s="186"/>
      <c r="N105" s="186"/>
      <c r="O105" t="s">
        <v>61</v>
      </c>
      <c r="P105" s="195"/>
      <c r="Q105" s="196"/>
      <c r="R105" s="105">
        <f t="shared" si="25"/>
        <v>0</v>
      </c>
      <c r="S105" s="197"/>
      <c r="T105" s="183"/>
    </row>
    <row r="106" spans="1:20" s="2" customFormat="1" ht="16" x14ac:dyDescent="0.2">
      <c r="A106" s="184"/>
      <c r="B106" s="181"/>
      <c r="C106" s="181"/>
      <c r="D106" s="183"/>
      <c r="E106" s="183"/>
      <c r="F106" s="183"/>
      <c r="G106" t="s">
        <v>61</v>
      </c>
      <c r="H106" s="195"/>
      <c r="I106" s="196"/>
      <c r="J106" s="105">
        <f t="shared" ref="J106:J107" si="26">H106*I106</f>
        <v>0</v>
      </c>
      <c r="K106"/>
      <c r="L106" s="373"/>
      <c r="M106" s="186"/>
      <c r="N106" s="186"/>
      <c r="O106" t="s">
        <v>61</v>
      </c>
      <c r="P106" s="195"/>
      <c r="Q106" s="196"/>
      <c r="R106" s="105">
        <f t="shared" si="25"/>
        <v>0</v>
      </c>
      <c r="S106" s="197"/>
      <c r="T106" s="183"/>
    </row>
    <row r="107" spans="1:20" s="2" customFormat="1" ht="16" x14ac:dyDescent="0.2">
      <c r="A107" s="184"/>
      <c r="B107" s="181"/>
      <c r="C107" s="181"/>
      <c r="D107" s="183"/>
      <c r="E107" s="183"/>
      <c r="F107" s="183"/>
      <c r="G107" t="s">
        <v>61</v>
      </c>
      <c r="H107" s="195"/>
      <c r="I107" s="196"/>
      <c r="J107" s="105">
        <f t="shared" si="26"/>
        <v>0</v>
      </c>
      <c r="K107"/>
      <c r="L107" s="373"/>
      <c r="M107" s="186"/>
      <c r="N107" s="186"/>
      <c r="O107" t="s">
        <v>61</v>
      </c>
      <c r="P107" s="195"/>
      <c r="Q107" s="196"/>
      <c r="R107" s="105">
        <f t="shared" si="25"/>
        <v>0</v>
      </c>
      <c r="S107" s="197"/>
      <c r="T107" s="183"/>
    </row>
    <row r="108" spans="1:20" s="2" customFormat="1" ht="16" x14ac:dyDescent="0.2">
      <c r="A108" s="184"/>
      <c r="B108" s="181"/>
      <c r="C108" s="181"/>
      <c r="D108" s="183"/>
      <c r="E108" s="183"/>
      <c r="F108" s="183"/>
      <c r="G108" t="s">
        <v>61</v>
      </c>
      <c r="H108" s="195"/>
      <c r="I108" s="196"/>
      <c r="J108" s="105">
        <f t="shared" ref="J108" si="27">H108*I108</f>
        <v>0</v>
      </c>
      <c r="K108"/>
      <c r="L108" s="373"/>
      <c r="M108" s="186"/>
      <c r="N108" s="186"/>
      <c r="O108" t="s">
        <v>61</v>
      </c>
      <c r="P108" s="195"/>
      <c r="Q108" s="196"/>
      <c r="R108" s="105">
        <f t="shared" si="25"/>
        <v>0</v>
      </c>
      <c r="S108" s="197"/>
      <c r="T108" s="183"/>
    </row>
    <row r="109" spans="1:20" s="2" customFormat="1" ht="16" x14ac:dyDescent="0.2">
      <c r="A109" s="184"/>
      <c r="B109" s="181"/>
      <c r="C109" s="181"/>
      <c r="D109" s="183"/>
      <c r="E109" s="183"/>
      <c r="F109" s="183"/>
      <c r="G109" s="345" t="s">
        <v>148</v>
      </c>
      <c r="H109" s="346"/>
      <c r="I109" s="347"/>
      <c r="J109" s="103">
        <f>SUM(J103:J105)</f>
        <v>0</v>
      </c>
      <c r="K109"/>
      <c r="L109" s="373"/>
      <c r="M109" s="186"/>
      <c r="N109" s="186"/>
      <c r="O109" s="345" t="s">
        <v>148</v>
      </c>
      <c r="P109" s="346"/>
      <c r="Q109" s="347"/>
      <c r="R109" s="103">
        <f>SUM(R103:R105)</f>
        <v>0</v>
      </c>
      <c r="S109" s="197"/>
      <c r="T109" s="183"/>
    </row>
    <row r="110" spans="1:20" s="2" customFormat="1" ht="16" x14ac:dyDescent="0.2">
      <c r="A110" s="184"/>
      <c r="B110" s="181"/>
      <c r="C110" s="181"/>
      <c r="D110" s="183"/>
      <c r="E110" s="183"/>
      <c r="F110" s="183"/>
      <c r="G110" s="183"/>
      <c r="H110" s="183"/>
      <c r="I110" s="183"/>
      <c r="J110" s="117"/>
      <c r="K110"/>
      <c r="L110" s="373"/>
      <c r="M110" s="186"/>
      <c r="N110" s="186"/>
      <c r="O110" s="186"/>
      <c r="P110" s="186"/>
      <c r="Q110" s="183"/>
      <c r="R110" s="117"/>
      <c r="S110" s="197"/>
      <c r="T110" s="183"/>
    </row>
    <row r="111" spans="1:20" s="2" customFormat="1" ht="16" x14ac:dyDescent="0.2">
      <c r="A111" s="184"/>
      <c r="B111" s="181"/>
      <c r="C111" s="181"/>
      <c r="D111" s="183"/>
      <c r="E111" s="183"/>
      <c r="F111" s="183"/>
      <c r="G111" s="183"/>
      <c r="H111" s="183"/>
      <c r="I111" s="272" t="s">
        <v>149</v>
      </c>
      <c r="J111" s="118">
        <f>J54+J65+J78+J92+J100+J109</f>
        <v>0</v>
      </c>
      <c r="K111"/>
      <c r="L111" s="373"/>
      <c r="M111" s="186"/>
      <c r="N111" s="186"/>
      <c r="O111" s="186"/>
      <c r="P111" s="186"/>
      <c r="Q111" s="272" t="s">
        <v>345</v>
      </c>
      <c r="R111" s="118">
        <f>R54+R65+R78+R92+R100+R109</f>
        <v>0</v>
      </c>
      <c r="S111" s="197"/>
      <c r="T111" s="183"/>
    </row>
    <row r="112" spans="1:20" s="2" customFormat="1" ht="16" x14ac:dyDescent="0.2">
      <c r="A112" s="184"/>
      <c r="B112" s="181"/>
      <c r="C112" s="181"/>
      <c r="D112" s="183"/>
      <c r="E112" s="183"/>
      <c r="F112" s="183"/>
      <c r="G112" s="183"/>
      <c r="H112" s="183"/>
      <c r="I112" s="183"/>
      <c r="J112" s="117"/>
      <c r="K112"/>
      <c r="L112" s="373"/>
      <c r="M112" s="186"/>
      <c r="N112" s="186"/>
      <c r="O112" s="186"/>
      <c r="P112" s="186"/>
      <c r="Q112" s="183"/>
      <c r="R112" s="117"/>
      <c r="S112" s="197"/>
      <c r="T112" s="183"/>
    </row>
    <row r="113" spans="1:20" s="2" customFormat="1" ht="16" x14ac:dyDescent="0.2">
      <c r="A113" s="184"/>
      <c r="B113" s="181"/>
      <c r="C113" s="181"/>
      <c r="D113" s="183"/>
      <c r="E113" s="183"/>
      <c r="F113" s="183"/>
      <c r="G113" s="183"/>
      <c r="H113" s="183"/>
      <c r="I113" s="183"/>
      <c r="J113" s="117"/>
      <c r="K113"/>
      <c r="L113" s="373"/>
      <c r="M113" s="186"/>
      <c r="N113" s="186"/>
      <c r="O113" s="186"/>
      <c r="P113" s="186"/>
      <c r="Q113" s="183"/>
      <c r="R113" s="117"/>
      <c r="S113" s="197"/>
      <c r="T113" s="183"/>
    </row>
    <row r="114" spans="1:20" s="2" customFormat="1" ht="16" x14ac:dyDescent="0.2">
      <c r="A114" s="184"/>
      <c r="B114" s="181"/>
      <c r="C114" s="181"/>
      <c r="D114" s="183"/>
      <c r="E114" s="183"/>
      <c r="F114" s="183"/>
      <c r="G114" s="355" t="s">
        <v>150</v>
      </c>
      <c r="H114" s="355"/>
      <c r="I114" s="355"/>
      <c r="J114" s="119">
        <f>J46+J111</f>
        <v>0</v>
      </c>
      <c r="K114" s="183"/>
      <c r="L114" s="373"/>
      <c r="M114" s="186"/>
      <c r="N114" s="186"/>
      <c r="O114" s="186"/>
      <c r="P114" s="186"/>
      <c r="Q114" s="49" t="s">
        <v>346</v>
      </c>
      <c r="R114" s="119">
        <f>R46+R111</f>
        <v>0</v>
      </c>
      <c r="S114" s="197"/>
      <c r="T114" s="183"/>
    </row>
    <row r="115" spans="1:20" s="2" customFormat="1" ht="16" x14ac:dyDescent="0.2">
      <c r="A115" s="184"/>
      <c r="B115" s="181"/>
      <c r="C115" s="181"/>
      <c r="D115" s="183"/>
      <c r="E115" s="183"/>
      <c r="F115" s="183"/>
      <c r="G115" s="183"/>
      <c r="H115" s="183"/>
      <c r="I115" s="183"/>
      <c r="J115" s="188"/>
      <c r="K115" s="183"/>
      <c r="L115" s="373"/>
      <c r="M115" s="186"/>
      <c r="N115" s="186"/>
      <c r="O115" s="186"/>
      <c r="P115" s="186"/>
      <c r="Q115" s="183"/>
      <c r="R115" s="188"/>
      <c r="S115" s="197"/>
      <c r="T115" s="183"/>
    </row>
    <row r="116" spans="1:20" s="2" customFormat="1" ht="16" x14ac:dyDescent="0.2">
      <c r="A116" s="198"/>
      <c r="B116" s="50" t="s">
        <v>151</v>
      </c>
      <c r="C116" s="50" t="s">
        <v>152</v>
      </c>
      <c r="D116" s="199"/>
      <c r="E116" s="199"/>
      <c r="F116" s="199"/>
      <c r="G116" s="199"/>
      <c r="H116" s="199"/>
      <c r="I116" s="199"/>
      <c r="J116" s="200"/>
      <c r="K116" s="199"/>
      <c r="L116" s="373"/>
      <c r="M116" s="199"/>
      <c r="N116" s="199"/>
      <c r="O116" s="199"/>
      <c r="P116" s="199"/>
      <c r="Q116" s="199"/>
      <c r="R116" s="200"/>
      <c r="S116" s="201"/>
      <c r="T116" s="183"/>
    </row>
    <row r="117" spans="1:20" s="2" customFormat="1" ht="20" x14ac:dyDescent="0.25">
      <c r="A117" s="184"/>
      <c r="B117" s="51"/>
      <c r="C117" s="183"/>
      <c r="D117" s="27" t="s">
        <v>153</v>
      </c>
      <c r="E117" s="42" t="s">
        <v>154</v>
      </c>
      <c r="F117" s="42" t="s">
        <v>408</v>
      </c>
      <c r="G117" s="183"/>
      <c r="H117" s="36" t="s">
        <v>111</v>
      </c>
      <c r="I117" s="36" t="s">
        <v>112</v>
      </c>
      <c r="J117" s="120" t="s">
        <v>93</v>
      </c>
      <c r="K117" s="4"/>
      <c r="L117" s="373"/>
      <c r="M117" s="51"/>
      <c r="N117" s="94" t="s">
        <v>153</v>
      </c>
      <c r="O117" s="42"/>
      <c r="P117" s="42"/>
      <c r="Q117" s="98"/>
      <c r="R117" s="131" t="s">
        <v>93</v>
      </c>
      <c r="S117" s="52"/>
      <c r="T117" s="183"/>
    </row>
    <row r="118" spans="1:20" s="2" customFormat="1" ht="16" x14ac:dyDescent="0.2">
      <c r="A118" s="184"/>
      <c r="B118" s="183"/>
      <c r="C118" s="183"/>
      <c r="D118" s="161" t="s">
        <v>155</v>
      </c>
      <c r="E118" s="196"/>
      <c r="F118" s="196"/>
      <c r="G118" s="183"/>
      <c r="H118" s="206">
        <f>F118*F119</f>
        <v>0</v>
      </c>
      <c r="I118" s="207"/>
      <c r="J118" s="185">
        <f>H118*I118</f>
        <v>0</v>
      </c>
      <c r="K118" s="183"/>
      <c r="L118" s="373"/>
      <c r="M118" s="183"/>
      <c r="N118" s="296" t="s">
        <v>347</v>
      </c>
      <c r="O118" s="202"/>
      <c r="P118" s="203"/>
      <c r="Q118" s="204"/>
      <c r="R118" s="205">
        <f>P119*Q118</f>
        <v>0</v>
      </c>
      <c r="S118" s="197"/>
      <c r="T118" s="183"/>
    </row>
    <row r="119" spans="1:20" s="2" customFormat="1" ht="16" x14ac:dyDescent="0.2">
      <c r="A119" s="184"/>
      <c r="B119" s="181"/>
      <c r="C119" s="181"/>
      <c r="D119" s="161" t="s">
        <v>156</v>
      </c>
      <c r="E119" s="161"/>
      <c r="F119" s="196"/>
      <c r="G119" s="183"/>
      <c r="H119" s="183"/>
      <c r="I119" s="183"/>
      <c r="J119" s="188"/>
      <c r="K119" s="183"/>
      <c r="L119" s="373"/>
      <c r="M119" s="183"/>
      <c r="N119" s="208" t="s">
        <v>157</v>
      </c>
      <c r="O119" s="209"/>
      <c r="P119" s="209">
        <f>F119</f>
        <v>0</v>
      </c>
      <c r="Q119" s="183"/>
      <c r="R119" s="188"/>
      <c r="S119" s="197"/>
      <c r="T119" s="183"/>
    </row>
    <row r="120" spans="1:20" s="2" customFormat="1" ht="16" x14ac:dyDescent="0.2">
      <c r="A120" s="184"/>
      <c r="B120" s="181"/>
      <c r="C120" s="181"/>
      <c r="D120" s="183"/>
      <c r="E120" s="183"/>
      <c r="F120" s="183"/>
      <c r="G120" s="183"/>
      <c r="H120" s="183"/>
      <c r="I120" s="275" t="s">
        <v>338</v>
      </c>
      <c r="J120" s="102">
        <f>'Indirect Cost'!F9</f>
        <v>0</v>
      </c>
      <c r="K120" s="183"/>
      <c r="L120" s="373"/>
      <c r="M120" s="183"/>
      <c r="N120" s="97" t="s">
        <v>338</v>
      </c>
      <c r="O120" s="275"/>
      <c r="P120" s="210"/>
      <c r="Q120" s="99">
        <f>'Indirect Cost'!F9/12</f>
        <v>0</v>
      </c>
      <c r="R120" s="187">
        <f>Q120*P120</f>
        <v>0</v>
      </c>
      <c r="S120" s="197"/>
      <c r="T120" s="183"/>
    </row>
    <row r="121" spans="1:20" s="2" customFormat="1" ht="16" x14ac:dyDescent="0.2">
      <c r="A121" s="184"/>
      <c r="B121" s="181"/>
      <c r="C121" s="183"/>
      <c r="D121" s="183"/>
      <c r="E121" s="183"/>
      <c r="F121" s="183"/>
      <c r="G121" s="183"/>
      <c r="H121" s="183"/>
      <c r="I121" s="183"/>
      <c r="J121" s="183"/>
      <c r="K121" s="183"/>
      <c r="L121" s="373"/>
      <c r="M121" s="183"/>
      <c r="N121" s="183"/>
      <c r="O121" s="183"/>
      <c r="P121" s="186"/>
      <c r="Q121" s="183"/>
      <c r="R121" s="117"/>
      <c r="S121" s="197"/>
      <c r="T121" s="183"/>
    </row>
    <row r="122" spans="1:20" s="2" customFormat="1" ht="16" x14ac:dyDescent="0.2">
      <c r="A122" s="184"/>
      <c r="B122" s="181"/>
      <c r="C122" s="181"/>
      <c r="D122" s="183"/>
      <c r="E122" s="183"/>
      <c r="F122" s="183"/>
      <c r="G122" s="183"/>
      <c r="H122" s="183"/>
      <c r="I122" s="183"/>
      <c r="J122" s="188"/>
      <c r="K122" s="183"/>
      <c r="L122" s="373"/>
      <c r="M122" s="186"/>
      <c r="N122" s="186"/>
      <c r="O122" s="186"/>
      <c r="P122" s="186"/>
      <c r="Q122" s="183"/>
      <c r="R122" s="188"/>
      <c r="S122" s="197"/>
      <c r="T122" s="183"/>
    </row>
    <row r="123" spans="1:20" s="2" customFormat="1" ht="16" x14ac:dyDescent="0.2">
      <c r="A123" s="184"/>
      <c r="B123" s="181"/>
      <c r="C123" s="183"/>
      <c r="D123" s="183"/>
      <c r="E123" s="183"/>
      <c r="F123" s="183"/>
      <c r="G123" s="183"/>
      <c r="H123" s="183"/>
      <c r="I123" s="275" t="s">
        <v>158</v>
      </c>
      <c r="J123" s="102">
        <f>J118+J120</f>
        <v>0</v>
      </c>
      <c r="K123" s="183"/>
      <c r="L123" s="373"/>
      <c r="M123" s="186"/>
      <c r="N123" s="96"/>
      <c r="O123" s="96"/>
      <c r="P123" s="186"/>
      <c r="Q123" s="95" t="s">
        <v>348</v>
      </c>
      <c r="R123" s="129">
        <f>R118+R120</f>
        <v>0</v>
      </c>
      <c r="S123" s="197"/>
      <c r="T123" s="183"/>
    </row>
    <row r="124" spans="1:20" s="2" customFormat="1" ht="16" x14ac:dyDescent="0.2">
      <c r="A124" s="184"/>
      <c r="B124" s="181"/>
      <c r="C124" s="181"/>
      <c r="D124" s="183"/>
      <c r="E124" s="183"/>
      <c r="F124" s="183"/>
      <c r="G124" s="183"/>
      <c r="H124" s="183"/>
      <c r="I124" s="183"/>
      <c r="J124" s="188"/>
      <c r="K124" s="183"/>
      <c r="L124" s="373"/>
      <c r="M124" s="186"/>
      <c r="N124" s="186"/>
      <c r="O124" s="186"/>
      <c r="P124" s="186"/>
      <c r="Q124" s="183"/>
      <c r="R124" s="188"/>
      <c r="S124" s="197"/>
      <c r="T124" s="183"/>
    </row>
    <row r="125" spans="1:20" s="2" customFormat="1" ht="16" x14ac:dyDescent="0.2">
      <c r="A125" s="184"/>
      <c r="B125" s="181"/>
      <c r="C125" s="181"/>
      <c r="D125" s="183"/>
      <c r="E125" s="183"/>
      <c r="F125" s="183"/>
      <c r="G125" s="183"/>
      <c r="H125" s="183"/>
      <c r="I125" s="183"/>
      <c r="J125" s="188"/>
      <c r="K125" s="183"/>
      <c r="L125" s="373"/>
      <c r="M125" s="186"/>
      <c r="N125" s="186"/>
      <c r="O125" s="186"/>
      <c r="P125" s="186"/>
      <c r="Q125" s="183"/>
      <c r="R125" s="188"/>
      <c r="S125" s="197"/>
      <c r="T125" s="183"/>
    </row>
    <row r="126" spans="1:20" s="2" customFormat="1" ht="16" x14ac:dyDescent="0.2">
      <c r="A126" s="198"/>
      <c r="B126" s="50" t="s">
        <v>159</v>
      </c>
      <c r="C126" s="50" t="s">
        <v>160</v>
      </c>
      <c r="D126" s="199"/>
      <c r="E126" s="199"/>
      <c r="F126" s="199"/>
      <c r="G126" s="199"/>
      <c r="H126" s="199"/>
      <c r="I126" s="199"/>
      <c r="J126" s="200"/>
      <c r="K126" s="199"/>
      <c r="L126" s="373"/>
      <c r="M126" s="53"/>
      <c r="N126" s="53"/>
      <c r="O126" s="53"/>
      <c r="P126" s="199"/>
      <c r="Q126" s="199"/>
      <c r="R126" s="200"/>
      <c r="S126" s="201"/>
      <c r="T126" s="183"/>
    </row>
    <row r="127" spans="1:20" ht="16" x14ac:dyDescent="0.2">
      <c r="A127" s="10"/>
      <c r="B127" s="181"/>
      <c r="C127" s="181"/>
      <c r="G127" s="37" t="s">
        <v>161</v>
      </c>
      <c r="H127" s="36" t="s">
        <v>111</v>
      </c>
      <c r="I127" s="36" t="s">
        <v>112</v>
      </c>
      <c r="J127" s="120" t="s">
        <v>93</v>
      </c>
      <c r="L127" s="373"/>
      <c r="O127" s="37" t="s">
        <v>349</v>
      </c>
      <c r="P127" s="36" t="s">
        <v>111</v>
      </c>
      <c r="Q127" s="36" t="s">
        <v>112</v>
      </c>
      <c r="R127" s="120" t="s">
        <v>93</v>
      </c>
      <c r="S127" s="9"/>
    </row>
    <row r="128" spans="1:20" ht="16" x14ac:dyDescent="0.2">
      <c r="A128" s="10"/>
      <c r="B128" s="181"/>
      <c r="C128" s="181"/>
      <c r="G128" s="18" t="s">
        <v>162</v>
      </c>
      <c r="H128" s="26"/>
      <c r="I128" s="25"/>
      <c r="J128" s="105">
        <f>H128*I128</f>
        <v>0</v>
      </c>
      <c r="L128" s="373"/>
      <c r="O128" s="18" t="s">
        <v>163</v>
      </c>
      <c r="P128" s="25"/>
      <c r="Q128" s="25"/>
      <c r="R128" s="105">
        <f>P128*Q128</f>
        <v>0</v>
      </c>
      <c r="S128" s="9"/>
    </row>
    <row r="129" spans="1:19" ht="16" x14ac:dyDescent="0.2">
      <c r="A129" s="10"/>
      <c r="B129" s="181"/>
      <c r="C129" s="181"/>
      <c r="G129" s="18" t="s">
        <v>162</v>
      </c>
      <c r="H129" s="26"/>
      <c r="I129" s="25"/>
      <c r="J129" s="105">
        <f t="shared" ref="J129:J131" si="28">H129*I129</f>
        <v>0</v>
      </c>
      <c r="L129" s="373"/>
      <c r="O129" s="18" t="s">
        <v>164</v>
      </c>
      <c r="P129" s="25"/>
      <c r="Q129" s="25"/>
      <c r="R129" s="105">
        <f t="shared" ref="R129:R132" si="29">P129*Q129</f>
        <v>0</v>
      </c>
      <c r="S129" s="9"/>
    </row>
    <row r="130" spans="1:19" ht="16" x14ac:dyDescent="0.2">
      <c r="A130" s="10"/>
      <c r="B130" s="181"/>
      <c r="C130" s="181"/>
      <c r="G130" s="18" t="s">
        <v>162</v>
      </c>
      <c r="H130" s="26"/>
      <c r="I130" s="25"/>
      <c r="J130" s="105">
        <f t="shared" si="28"/>
        <v>0</v>
      </c>
      <c r="L130" s="373"/>
      <c r="O130" s="18" t="s">
        <v>165</v>
      </c>
      <c r="P130" s="25"/>
      <c r="Q130" s="25"/>
      <c r="R130" s="105">
        <f t="shared" si="29"/>
        <v>0</v>
      </c>
      <c r="S130" s="9"/>
    </row>
    <row r="131" spans="1:19" ht="16" x14ac:dyDescent="0.2">
      <c r="A131" s="10"/>
      <c r="B131" s="181"/>
      <c r="C131" s="181"/>
      <c r="G131" s="18" t="s">
        <v>162</v>
      </c>
      <c r="H131" s="26"/>
      <c r="I131" s="25"/>
      <c r="J131" s="105">
        <f t="shared" si="28"/>
        <v>0</v>
      </c>
      <c r="L131" s="373"/>
      <c r="O131" s="18" t="s">
        <v>162</v>
      </c>
      <c r="P131" s="25"/>
      <c r="Q131" s="25"/>
      <c r="R131" s="105">
        <f t="shared" si="29"/>
        <v>0</v>
      </c>
      <c r="S131" s="9"/>
    </row>
    <row r="132" spans="1:19" ht="16" x14ac:dyDescent="0.2">
      <c r="A132" s="10"/>
      <c r="B132" s="181"/>
      <c r="C132" s="181"/>
      <c r="G132" s="345" t="s">
        <v>166</v>
      </c>
      <c r="H132" s="346"/>
      <c r="I132" s="347"/>
      <c r="J132" s="105">
        <f>SUM(J126:J131)</f>
        <v>0</v>
      </c>
      <c r="L132" s="373"/>
      <c r="O132" s="18" t="s">
        <v>162</v>
      </c>
      <c r="P132" s="25"/>
      <c r="Q132" s="25"/>
      <c r="R132" s="105">
        <f t="shared" si="29"/>
        <v>0</v>
      </c>
      <c r="S132" s="9"/>
    </row>
    <row r="133" spans="1:19" ht="16" x14ac:dyDescent="0.2">
      <c r="A133" s="11"/>
      <c r="B133" s="211"/>
      <c r="C133" s="211"/>
      <c r="D133" s="20"/>
      <c r="E133" s="20"/>
      <c r="F133" s="20"/>
      <c r="G133" s="20"/>
      <c r="H133" s="20"/>
      <c r="I133" s="20"/>
      <c r="J133" s="126"/>
      <c r="K133" s="20"/>
      <c r="L133" s="374"/>
      <c r="M133" s="54"/>
      <c r="N133" s="54"/>
      <c r="O133" s="54"/>
      <c r="P133" s="54"/>
      <c r="Q133" s="277" t="s">
        <v>350</v>
      </c>
      <c r="R133" s="103">
        <f>SUM(R128:R132)</f>
        <v>0</v>
      </c>
      <c r="S133" s="23"/>
    </row>
    <row r="135" spans="1:19" x14ac:dyDescent="0.2">
      <c r="C135" s="8"/>
      <c r="D135" s="7"/>
      <c r="E135" s="7"/>
      <c r="F135" s="7"/>
      <c r="G135" s="7"/>
      <c r="H135" s="7"/>
      <c r="I135" s="7"/>
      <c r="J135" s="124"/>
      <c r="K135" s="7"/>
    </row>
  </sheetData>
  <mergeCells count="36">
    <mergeCell ref="O65:Q65"/>
    <mergeCell ref="O78:Q78"/>
    <mergeCell ref="O100:Q100"/>
    <mergeCell ref="M8:S8"/>
    <mergeCell ref="T3:X4"/>
    <mergeCell ref="T50:X53"/>
    <mergeCell ref="M49:S49"/>
    <mergeCell ref="O92:Q92"/>
    <mergeCell ref="A1:S1"/>
    <mergeCell ref="A2:S2"/>
    <mergeCell ref="D3:S3"/>
    <mergeCell ref="C8:K8"/>
    <mergeCell ref="D6:S6"/>
    <mergeCell ref="D5:S5"/>
    <mergeCell ref="D4:S4"/>
    <mergeCell ref="M7:S7"/>
    <mergeCell ref="A7:K7"/>
    <mergeCell ref="A5:C5"/>
    <mergeCell ref="A3:C3"/>
    <mergeCell ref="A4:C4"/>
    <mergeCell ref="A6:C6"/>
    <mergeCell ref="L7:L133"/>
    <mergeCell ref="O109:Q109"/>
    <mergeCell ref="G109:I109"/>
    <mergeCell ref="G114:I114"/>
    <mergeCell ref="C11:F11"/>
    <mergeCell ref="G65:I65"/>
    <mergeCell ref="G132:I132"/>
    <mergeCell ref="G100:I100"/>
    <mergeCell ref="A9:I9"/>
    <mergeCell ref="G92:I92"/>
    <mergeCell ref="A50:A67"/>
    <mergeCell ref="C49:K49"/>
    <mergeCell ref="G78:I78"/>
    <mergeCell ref="A11:A27"/>
    <mergeCell ref="D32:D33"/>
  </mergeCells>
  <phoneticPr fontId="2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6"/>
  <sheetViews>
    <sheetView topLeftCell="A9" workbookViewId="0">
      <selection activeCell="A6" sqref="A6:C6"/>
    </sheetView>
  </sheetViews>
  <sheetFormatPr baseColWidth="10" defaultColWidth="8.83203125" defaultRowHeight="15" x14ac:dyDescent="0.2"/>
  <cols>
    <col min="2" max="2" width="29.33203125" customWidth="1"/>
    <col min="3" max="3" width="37.83203125" customWidth="1"/>
    <col min="4" max="4" width="19.5" customWidth="1"/>
    <col min="5" max="5" width="43.6640625" style="109" customWidth="1"/>
    <col min="6" max="6" width="41.6640625" style="117" customWidth="1"/>
    <col min="7" max="7" width="19" customWidth="1"/>
  </cols>
  <sheetData>
    <row r="1" spans="1:19" ht="47" x14ac:dyDescent="0.2">
      <c r="A1" s="357" t="s">
        <v>167</v>
      </c>
      <c r="B1" s="357"/>
      <c r="C1" s="357"/>
      <c r="D1" s="357"/>
      <c r="E1" s="357"/>
      <c r="F1" s="357"/>
      <c r="G1" s="357"/>
    </row>
    <row r="2" spans="1:19" ht="31" x14ac:dyDescent="0.35">
      <c r="A2" s="358" t="s">
        <v>80</v>
      </c>
      <c r="B2" s="358"/>
      <c r="C2" s="358"/>
      <c r="D2" s="358"/>
      <c r="E2" s="358"/>
      <c r="F2" s="358"/>
      <c r="G2" s="358"/>
    </row>
    <row r="3" spans="1:19" ht="21" x14ac:dyDescent="0.25">
      <c r="A3" s="399" t="s">
        <v>81</v>
      </c>
      <c r="B3" s="399"/>
      <c r="C3" s="399"/>
      <c r="D3" s="359" t="s">
        <v>82</v>
      </c>
      <c r="E3" s="359"/>
      <c r="F3" s="359"/>
      <c r="G3" s="359"/>
      <c r="O3" s="377"/>
      <c r="P3" s="377"/>
      <c r="Q3" s="377"/>
      <c r="R3" s="377"/>
      <c r="S3" s="377"/>
    </row>
    <row r="4" spans="1:19" ht="21" x14ac:dyDescent="0.25">
      <c r="A4" s="399" t="s">
        <v>83</v>
      </c>
      <c r="B4" s="399"/>
      <c r="C4" s="399"/>
      <c r="D4" s="359" t="s">
        <v>82</v>
      </c>
      <c r="E4" s="359"/>
      <c r="F4" s="359"/>
      <c r="G4" s="359"/>
      <c r="O4" s="377"/>
      <c r="P4" s="377"/>
      <c r="Q4" s="377"/>
      <c r="R4" s="377"/>
      <c r="S4" s="377"/>
    </row>
    <row r="5" spans="1:19" ht="21" x14ac:dyDescent="0.25">
      <c r="A5" s="399" t="s">
        <v>84</v>
      </c>
      <c r="B5" s="399"/>
      <c r="C5" s="399"/>
      <c r="D5" s="359" t="s">
        <v>82</v>
      </c>
      <c r="E5" s="359"/>
      <c r="F5" s="359"/>
      <c r="G5" s="359"/>
    </row>
    <row r="6" spans="1:19" ht="21" x14ac:dyDescent="0.25">
      <c r="A6" s="399" t="s">
        <v>404</v>
      </c>
      <c r="B6" s="399"/>
      <c r="C6" s="399"/>
      <c r="D6" s="359" t="s">
        <v>82</v>
      </c>
      <c r="E6" s="359"/>
      <c r="F6" s="359"/>
      <c r="G6" s="359"/>
    </row>
    <row r="7" spans="1:19" ht="37" x14ac:dyDescent="0.45">
      <c r="A7" s="396" t="s">
        <v>351</v>
      </c>
      <c r="B7" s="397"/>
      <c r="C7" s="397"/>
      <c r="D7" s="397"/>
      <c r="E7" s="397"/>
      <c r="F7" s="397"/>
      <c r="G7" s="398"/>
    </row>
    <row r="8" spans="1:19" ht="29" x14ac:dyDescent="0.35">
      <c r="A8" s="387" t="s">
        <v>168</v>
      </c>
      <c r="B8" s="388"/>
      <c r="C8" s="388"/>
      <c r="D8" s="388"/>
      <c r="E8" s="388"/>
      <c r="F8" s="388"/>
      <c r="G8" s="389"/>
    </row>
    <row r="9" spans="1:19" s="41" customFormat="1" ht="47" x14ac:dyDescent="0.55000000000000004">
      <c r="A9" s="393" t="s">
        <v>169</v>
      </c>
      <c r="B9" s="394"/>
      <c r="C9" s="394"/>
      <c r="D9" s="394"/>
      <c r="E9" s="395"/>
      <c r="F9" s="66">
        <f>F29+F84</f>
        <v>0</v>
      </c>
      <c r="G9" s="212"/>
      <c r="H9" s="183"/>
      <c r="I9" s="183"/>
      <c r="J9" s="183"/>
      <c r="K9" s="183"/>
      <c r="L9" s="183"/>
      <c r="M9" s="183"/>
      <c r="N9" s="183"/>
      <c r="O9" s="183"/>
      <c r="P9" s="183"/>
      <c r="Q9" s="183"/>
      <c r="R9" s="183"/>
      <c r="S9" s="183"/>
    </row>
    <row r="10" spans="1:19" s="41" customFormat="1" ht="16" x14ac:dyDescent="0.2">
      <c r="A10" s="65" t="s">
        <v>77</v>
      </c>
      <c r="B10" s="384" t="s">
        <v>327</v>
      </c>
      <c r="C10" s="385"/>
      <c r="D10" s="385"/>
      <c r="E10" s="385"/>
      <c r="F10" s="385"/>
      <c r="G10" s="386"/>
      <c r="H10" s="183"/>
      <c r="I10" s="183"/>
      <c r="J10" s="183"/>
      <c r="K10" s="183"/>
      <c r="L10" s="183"/>
      <c r="M10" s="183"/>
      <c r="N10" s="183"/>
      <c r="O10" s="183"/>
      <c r="P10" s="183"/>
      <c r="Q10" s="183"/>
      <c r="R10" s="183"/>
      <c r="S10" s="183"/>
    </row>
    <row r="11" spans="1:19" s="41" customFormat="1" ht="17" x14ac:dyDescent="0.2">
      <c r="A11" s="179"/>
      <c r="B11" s="63" t="s">
        <v>170</v>
      </c>
      <c r="C11" s="64" t="s">
        <v>171</v>
      </c>
      <c r="D11" s="64" t="s">
        <v>172</v>
      </c>
      <c r="E11" s="64" t="s">
        <v>173</v>
      </c>
      <c r="F11" s="130" t="s">
        <v>91</v>
      </c>
      <c r="G11" s="64" t="s">
        <v>45</v>
      </c>
      <c r="H11" s="183"/>
      <c r="I11" s="183"/>
      <c r="J11" s="183"/>
      <c r="K11" s="183"/>
      <c r="L11" s="183"/>
      <c r="M11" s="183"/>
      <c r="N11" s="183"/>
      <c r="O11" s="183"/>
      <c r="P11" s="183"/>
      <c r="Q11" s="183"/>
      <c r="R11" s="183"/>
      <c r="S11" s="183"/>
    </row>
    <row r="12" spans="1:19" s="41" customFormat="1" ht="16" x14ac:dyDescent="0.2">
      <c r="A12" s="179"/>
      <c r="B12" s="179" t="s">
        <v>174</v>
      </c>
      <c r="C12" s="213"/>
      <c r="D12" s="213"/>
      <c r="E12" s="213"/>
      <c r="F12" s="187">
        <f t="shared" ref="F12:F25" si="0">D12*C12*E12</f>
        <v>0</v>
      </c>
      <c r="G12" s="161"/>
      <c r="H12" s="183"/>
      <c r="I12" s="183"/>
      <c r="J12" s="183"/>
      <c r="K12" s="183"/>
      <c r="L12" s="183"/>
      <c r="M12" s="183"/>
      <c r="N12" s="183"/>
      <c r="O12" s="183"/>
      <c r="P12" s="183"/>
      <c r="Q12" s="183"/>
      <c r="R12" s="183"/>
      <c r="S12" s="183"/>
    </row>
    <row r="13" spans="1:19" s="41" customFormat="1" ht="16" x14ac:dyDescent="0.2">
      <c r="A13" s="179"/>
      <c r="B13" s="179" t="s">
        <v>175</v>
      </c>
      <c r="C13" s="213"/>
      <c r="D13" s="213"/>
      <c r="E13" s="213"/>
      <c r="F13" s="187">
        <f t="shared" si="0"/>
        <v>0</v>
      </c>
      <c r="G13" s="161"/>
      <c r="H13" s="183"/>
      <c r="I13" s="183"/>
      <c r="J13" s="183"/>
      <c r="K13" s="183"/>
      <c r="L13" s="183"/>
      <c r="M13" s="183"/>
      <c r="N13" s="183"/>
      <c r="O13" s="183"/>
      <c r="P13" s="183"/>
      <c r="Q13" s="183"/>
      <c r="R13" s="183"/>
      <c r="S13" s="183"/>
    </row>
    <row r="14" spans="1:19" s="41" customFormat="1" ht="16" x14ac:dyDescent="0.2">
      <c r="A14" s="179"/>
      <c r="B14" s="295" t="s">
        <v>352</v>
      </c>
      <c r="C14" s="213"/>
      <c r="D14" s="213"/>
      <c r="E14" s="213"/>
      <c r="F14" s="187">
        <f t="shared" si="0"/>
        <v>0</v>
      </c>
      <c r="G14" s="161"/>
      <c r="H14" s="183"/>
      <c r="I14" s="183"/>
      <c r="J14" s="183"/>
      <c r="K14" s="183"/>
      <c r="L14" s="183"/>
      <c r="M14" s="183"/>
      <c r="N14" s="183"/>
      <c r="O14" s="183"/>
      <c r="P14" s="183"/>
      <c r="Q14" s="183"/>
      <c r="R14" s="183"/>
      <c r="S14" s="183"/>
    </row>
    <row r="15" spans="1:19" s="41" customFormat="1" ht="16" x14ac:dyDescent="0.2">
      <c r="A15" s="179"/>
      <c r="B15" s="301" t="s">
        <v>387</v>
      </c>
      <c r="C15" s="213"/>
      <c r="D15" s="213"/>
      <c r="E15" s="213"/>
      <c r="F15" s="187">
        <f t="shared" si="0"/>
        <v>0</v>
      </c>
      <c r="G15" s="161"/>
      <c r="H15" s="183"/>
      <c r="I15" s="183"/>
      <c r="J15" s="183"/>
      <c r="K15" s="183"/>
      <c r="L15" s="183"/>
      <c r="M15" s="183"/>
      <c r="N15" s="183"/>
      <c r="O15" s="183"/>
      <c r="P15" s="183"/>
      <c r="Q15" s="183"/>
      <c r="R15" s="183"/>
      <c r="S15" s="183"/>
    </row>
    <row r="16" spans="1:19" s="41" customFormat="1" ht="16" x14ac:dyDescent="0.2">
      <c r="A16" s="179"/>
      <c r="B16" s="179" t="s">
        <v>176</v>
      </c>
      <c r="C16" s="213"/>
      <c r="D16" s="213"/>
      <c r="E16" s="213"/>
      <c r="F16" s="187">
        <f t="shared" si="0"/>
        <v>0</v>
      </c>
      <c r="G16" s="161"/>
      <c r="H16" s="183"/>
      <c r="I16" s="183"/>
      <c r="J16" s="183"/>
      <c r="K16" s="183"/>
      <c r="L16" s="183"/>
      <c r="M16" s="183"/>
      <c r="N16" s="183"/>
      <c r="O16" s="183"/>
      <c r="P16" s="183"/>
      <c r="Q16" s="183"/>
      <c r="R16" s="183"/>
      <c r="S16" s="183"/>
    </row>
    <row r="17" spans="1:7" s="41" customFormat="1" ht="16" x14ac:dyDescent="0.2">
      <c r="A17" s="179"/>
      <c r="B17" s="179" t="s">
        <v>177</v>
      </c>
      <c r="C17" s="213"/>
      <c r="D17" s="213"/>
      <c r="E17" s="213"/>
      <c r="F17" s="187">
        <f t="shared" si="0"/>
        <v>0</v>
      </c>
      <c r="G17" s="161"/>
    </row>
    <row r="18" spans="1:7" s="41" customFormat="1" ht="16" x14ac:dyDescent="0.2">
      <c r="A18" s="179"/>
      <c r="B18" s="179" t="s">
        <v>178</v>
      </c>
      <c r="C18" s="213"/>
      <c r="D18" s="213"/>
      <c r="E18" s="213"/>
      <c r="F18" s="187">
        <f t="shared" si="0"/>
        <v>0</v>
      </c>
      <c r="G18" s="161"/>
    </row>
    <row r="19" spans="1:7" s="41" customFormat="1" ht="16" x14ac:dyDescent="0.2">
      <c r="A19" s="179"/>
      <c r="B19" s="301" t="s">
        <v>388</v>
      </c>
      <c r="C19" s="213"/>
      <c r="D19" s="213"/>
      <c r="E19" s="213"/>
      <c r="F19" s="187">
        <f t="shared" si="0"/>
        <v>0</v>
      </c>
      <c r="G19" s="161"/>
    </row>
    <row r="20" spans="1:7" s="41" customFormat="1" ht="16" x14ac:dyDescent="0.2">
      <c r="A20" s="179"/>
      <c r="B20" s="179" t="s">
        <v>140</v>
      </c>
      <c r="C20" s="213"/>
      <c r="D20" s="213"/>
      <c r="E20" s="213"/>
      <c r="F20" s="187">
        <f t="shared" si="0"/>
        <v>0</v>
      </c>
      <c r="G20" s="161"/>
    </row>
    <row r="21" spans="1:7" s="41" customFormat="1" ht="16" x14ac:dyDescent="0.2">
      <c r="A21" s="179"/>
      <c r="B21" s="179"/>
      <c r="C21" s="213"/>
      <c r="D21" s="213"/>
      <c r="E21" s="213"/>
      <c r="F21" s="187">
        <f t="shared" si="0"/>
        <v>0</v>
      </c>
      <c r="G21" s="161"/>
    </row>
    <row r="22" spans="1:7" s="41" customFormat="1" ht="16" x14ac:dyDescent="0.2">
      <c r="A22" s="179"/>
      <c r="B22" s="179"/>
      <c r="C22" s="213"/>
      <c r="D22" s="213"/>
      <c r="E22" s="213"/>
      <c r="F22" s="187">
        <f t="shared" si="0"/>
        <v>0</v>
      </c>
      <c r="G22" s="161"/>
    </row>
    <row r="23" spans="1:7" s="41" customFormat="1" ht="16" x14ac:dyDescent="0.2">
      <c r="A23" s="179"/>
      <c r="B23" s="179"/>
      <c r="C23" s="213"/>
      <c r="D23" s="213"/>
      <c r="E23" s="213"/>
      <c r="F23" s="187">
        <f t="shared" si="0"/>
        <v>0</v>
      </c>
      <c r="G23" s="161"/>
    </row>
    <row r="24" spans="1:7" s="41" customFormat="1" ht="16" x14ac:dyDescent="0.2">
      <c r="A24" s="179"/>
      <c r="B24" s="179"/>
      <c r="C24" s="213"/>
      <c r="D24" s="213"/>
      <c r="E24" s="213"/>
      <c r="F24" s="187">
        <f t="shared" si="0"/>
        <v>0</v>
      </c>
      <c r="G24" s="161"/>
    </row>
    <row r="25" spans="1:7" s="41" customFormat="1" ht="16" x14ac:dyDescent="0.2">
      <c r="A25" s="179"/>
      <c r="B25" s="179"/>
      <c r="C25" s="213"/>
      <c r="D25" s="213"/>
      <c r="E25" s="213"/>
      <c r="F25" s="187">
        <f t="shared" si="0"/>
        <v>0</v>
      </c>
      <c r="G25" s="161"/>
    </row>
    <row r="26" spans="1:7" s="41" customFormat="1" ht="16" x14ac:dyDescent="0.2">
      <c r="A26" s="179"/>
      <c r="B26" s="391" t="s">
        <v>179</v>
      </c>
      <c r="C26" s="391"/>
      <c r="D26" s="391"/>
      <c r="E26" s="391"/>
      <c r="F26" s="102">
        <f>SUM(F12:F25)</f>
        <v>0</v>
      </c>
      <c r="G26" s="161"/>
    </row>
    <row r="27" spans="1:7" s="41" customFormat="1" ht="16" x14ac:dyDescent="0.2">
      <c r="A27" s="179"/>
      <c r="B27" s="179"/>
      <c r="C27" s="161"/>
      <c r="D27" s="161"/>
      <c r="E27" s="180"/>
      <c r="F27" s="214"/>
      <c r="G27" s="161"/>
    </row>
    <row r="28" spans="1:7" s="41" customFormat="1" ht="16" x14ac:dyDescent="0.2">
      <c r="A28" s="179"/>
      <c r="B28" s="301" t="s">
        <v>97</v>
      </c>
      <c r="C28" s="161"/>
      <c r="D28" s="300" t="s">
        <v>386</v>
      </c>
      <c r="E28" s="215"/>
      <c r="F28" s="187">
        <f>F26*E28</f>
        <v>0</v>
      </c>
      <c r="G28" s="161"/>
    </row>
    <row r="29" spans="1:7" s="41" customFormat="1" ht="26" x14ac:dyDescent="0.3">
      <c r="A29" s="179"/>
      <c r="B29" s="392" t="s">
        <v>180</v>
      </c>
      <c r="C29" s="392"/>
      <c r="D29" s="392"/>
      <c r="E29" s="392"/>
      <c r="F29" s="67">
        <f>F26+F28</f>
        <v>0</v>
      </c>
      <c r="G29" s="161"/>
    </row>
    <row r="30" spans="1:7" s="41" customFormat="1" ht="16" x14ac:dyDescent="0.2">
      <c r="A30" s="179"/>
      <c r="B30" s="179"/>
      <c r="C30" s="161"/>
      <c r="D30" s="161"/>
      <c r="E30" s="180"/>
      <c r="F30" s="214"/>
      <c r="G30" s="161"/>
    </row>
    <row r="31" spans="1:7" s="41" customFormat="1" ht="16" x14ac:dyDescent="0.2">
      <c r="A31" s="38" t="s">
        <v>353</v>
      </c>
      <c r="B31" s="216"/>
      <c r="C31" s="216"/>
      <c r="D31" s="216"/>
      <c r="E31" s="217"/>
      <c r="F31" s="218"/>
      <c r="G31" s="216"/>
    </row>
    <row r="32" spans="1:7" s="41" customFormat="1" ht="16" x14ac:dyDescent="0.2">
      <c r="A32" s="40" t="s">
        <v>108</v>
      </c>
      <c r="B32" s="348" t="s">
        <v>332</v>
      </c>
      <c r="C32" s="349"/>
      <c r="D32" s="349"/>
      <c r="E32" s="349"/>
      <c r="F32" s="349"/>
      <c r="G32" s="350"/>
    </row>
    <row r="33" spans="1:7" s="41" customFormat="1" ht="16" x14ac:dyDescent="0.2">
      <c r="A33" s="161"/>
      <c r="B33" s="161"/>
      <c r="C33" s="31" t="s">
        <v>181</v>
      </c>
      <c r="D33" s="31" t="s">
        <v>111</v>
      </c>
      <c r="E33" s="31" t="s">
        <v>182</v>
      </c>
      <c r="F33" s="123" t="s">
        <v>93</v>
      </c>
      <c r="G33" s="31" t="s">
        <v>45</v>
      </c>
    </row>
    <row r="34" spans="1:7" s="41" customFormat="1" ht="16" x14ac:dyDescent="0.2">
      <c r="A34" s="161"/>
      <c r="B34" s="161"/>
      <c r="C34" s="161" t="s">
        <v>183</v>
      </c>
      <c r="D34" s="196"/>
      <c r="E34" s="213"/>
      <c r="F34" s="187">
        <f>D34*E34</f>
        <v>0</v>
      </c>
      <c r="G34" s="161"/>
    </row>
    <row r="35" spans="1:7" s="41" customFormat="1" ht="16" x14ac:dyDescent="0.2">
      <c r="A35" s="161"/>
      <c r="B35" s="161"/>
      <c r="C35" s="161" t="s">
        <v>184</v>
      </c>
      <c r="D35" s="196"/>
      <c r="E35" s="213"/>
      <c r="F35" s="187">
        <f t="shared" ref="F35:F36" si="1">D35*E35</f>
        <v>0</v>
      </c>
      <c r="G35" s="161"/>
    </row>
    <row r="36" spans="1:7" s="41" customFormat="1" ht="16" x14ac:dyDescent="0.2">
      <c r="A36" s="161"/>
      <c r="B36" s="161"/>
      <c r="C36" s="161" t="s">
        <v>185</v>
      </c>
      <c r="D36" s="196"/>
      <c r="E36" s="213"/>
      <c r="F36" s="187">
        <f t="shared" si="1"/>
        <v>0</v>
      </c>
      <c r="G36" s="161"/>
    </row>
    <row r="37" spans="1:7" s="41" customFormat="1" ht="16" x14ac:dyDescent="0.2">
      <c r="A37" s="161"/>
      <c r="B37" s="161"/>
      <c r="C37" s="300" t="s">
        <v>393</v>
      </c>
      <c r="D37" s="196"/>
      <c r="E37" s="213"/>
      <c r="F37" s="187">
        <f t="shared" ref="F37" si="2">D37*E37</f>
        <v>0</v>
      </c>
      <c r="G37" s="161"/>
    </row>
    <row r="38" spans="1:7" s="41" customFormat="1" ht="16" x14ac:dyDescent="0.2">
      <c r="A38" s="161"/>
      <c r="B38" s="161"/>
      <c r="C38" s="390" t="s">
        <v>354</v>
      </c>
      <c r="D38" s="390"/>
      <c r="E38" s="390"/>
      <c r="F38" s="102">
        <f>SUM(F34:F37)</f>
        <v>0</v>
      </c>
      <c r="G38" s="161"/>
    </row>
    <row r="39" spans="1:7" s="41" customFormat="1" ht="16" x14ac:dyDescent="0.2">
      <c r="A39" s="161"/>
      <c r="B39" s="161"/>
      <c r="C39" s="183"/>
      <c r="D39" s="161"/>
      <c r="E39" s="180"/>
      <c r="F39" s="214"/>
      <c r="G39" s="161"/>
    </row>
    <row r="40" spans="1:7" s="41" customFormat="1" ht="16" x14ac:dyDescent="0.2">
      <c r="A40" s="161"/>
      <c r="B40" s="161"/>
      <c r="C40" s="38" t="s">
        <v>186</v>
      </c>
      <c r="D40" s="31" t="s">
        <v>111</v>
      </c>
      <c r="E40" s="31" t="s">
        <v>182</v>
      </c>
      <c r="F40" s="123" t="s">
        <v>93</v>
      </c>
      <c r="G40" s="31" t="s">
        <v>45</v>
      </c>
    </row>
    <row r="41" spans="1:7" s="41" customFormat="1" ht="16" x14ac:dyDescent="0.2">
      <c r="A41" s="161"/>
      <c r="B41" s="161"/>
      <c r="C41" s="161"/>
      <c r="D41" s="195"/>
      <c r="E41" s="213"/>
      <c r="F41" s="187">
        <f>D41*E41</f>
        <v>0</v>
      </c>
      <c r="G41" s="161"/>
    </row>
    <row r="42" spans="1:7" s="41" customFormat="1" ht="16" x14ac:dyDescent="0.2">
      <c r="A42" s="161"/>
      <c r="B42" s="161"/>
      <c r="C42" s="161"/>
      <c r="D42" s="195"/>
      <c r="E42" s="213"/>
      <c r="F42" s="187">
        <f t="shared" ref="F42:F47" si="3">D42*E42</f>
        <v>0</v>
      </c>
      <c r="G42" s="161"/>
    </row>
    <row r="43" spans="1:7" s="41" customFormat="1" ht="16" x14ac:dyDescent="0.2">
      <c r="A43" s="161"/>
      <c r="B43" s="161"/>
      <c r="C43" s="183"/>
      <c r="D43" s="195"/>
      <c r="E43" s="213"/>
      <c r="F43" s="187">
        <f t="shared" si="3"/>
        <v>0</v>
      </c>
      <c r="G43" s="161"/>
    </row>
    <row r="44" spans="1:7" s="41" customFormat="1" ht="16" x14ac:dyDescent="0.2">
      <c r="A44" s="161"/>
      <c r="B44" s="161"/>
      <c r="C44" s="161"/>
      <c r="D44" s="195"/>
      <c r="E44" s="213"/>
      <c r="F44" s="187">
        <f t="shared" si="3"/>
        <v>0</v>
      </c>
      <c r="G44" s="161"/>
    </row>
    <row r="45" spans="1:7" s="41" customFormat="1" ht="16" x14ac:dyDescent="0.2">
      <c r="A45" s="161"/>
      <c r="B45" s="161"/>
      <c r="C45" s="161"/>
      <c r="D45" s="195"/>
      <c r="E45" s="213"/>
      <c r="F45" s="187">
        <f t="shared" si="3"/>
        <v>0</v>
      </c>
      <c r="G45" s="161"/>
    </row>
    <row r="46" spans="1:7" s="41" customFormat="1" ht="16" x14ac:dyDescent="0.2">
      <c r="A46" s="161"/>
      <c r="B46" s="161"/>
      <c r="C46" s="161"/>
      <c r="D46" s="195"/>
      <c r="E46" s="213"/>
      <c r="F46" s="187">
        <f t="shared" si="3"/>
        <v>0</v>
      </c>
      <c r="G46" s="161"/>
    </row>
    <row r="47" spans="1:7" s="41" customFormat="1" ht="16" x14ac:dyDescent="0.2">
      <c r="A47" s="161"/>
      <c r="B47" s="161"/>
      <c r="C47" s="161"/>
      <c r="D47" s="195"/>
      <c r="E47" s="213"/>
      <c r="F47" s="187">
        <f t="shared" si="3"/>
        <v>0</v>
      </c>
      <c r="G47" s="161"/>
    </row>
    <row r="48" spans="1:7" s="41" customFormat="1" ht="16" x14ac:dyDescent="0.2">
      <c r="A48" s="161"/>
      <c r="B48" s="161"/>
      <c r="C48" s="390" t="s">
        <v>355</v>
      </c>
      <c r="D48" s="390"/>
      <c r="E48" s="390"/>
      <c r="F48" s="102">
        <f>SUM(F44:F47)</f>
        <v>0</v>
      </c>
      <c r="G48" s="161"/>
    </row>
    <row r="49" spans="1:7" s="41" customFormat="1" ht="16" x14ac:dyDescent="0.2">
      <c r="A49" s="161"/>
      <c r="B49" s="161"/>
      <c r="C49" s="183"/>
      <c r="D49" s="161"/>
      <c r="E49" s="180"/>
      <c r="F49" s="214"/>
      <c r="G49" s="161"/>
    </row>
    <row r="50" spans="1:7" s="41" customFormat="1" ht="16" x14ac:dyDescent="0.2">
      <c r="A50" s="161"/>
      <c r="B50" s="161"/>
      <c r="C50" s="38" t="s">
        <v>187</v>
      </c>
      <c r="D50" s="31" t="s">
        <v>111</v>
      </c>
      <c r="E50" s="31" t="s">
        <v>182</v>
      </c>
      <c r="F50" s="123" t="s">
        <v>93</v>
      </c>
      <c r="G50" s="31" t="s">
        <v>45</v>
      </c>
    </row>
    <row r="51" spans="1:7" s="41" customFormat="1" ht="16" x14ac:dyDescent="0.2">
      <c r="A51" s="161"/>
      <c r="B51" s="161"/>
      <c r="C51" s="161" t="s">
        <v>124</v>
      </c>
      <c r="D51" s="195"/>
      <c r="E51" s="213"/>
      <c r="F51" s="187">
        <f t="shared" ref="F51:F54" si="4">D51*E51</f>
        <v>0</v>
      </c>
      <c r="G51" s="161"/>
    </row>
    <row r="52" spans="1:7" s="41" customFormat="1" ht="16" x14ac:dyDescent="0.2">
      <c r="A52" s="161"/>
      <c r="B52" s="161"/>
      <c r="C52" s="161" t="s">
        <v>125</v>
      </c>
      <c r="D52" s="195"/>
      <c r="E52" s="213"/>
      <c r="F52" s="187">
        <f t="shared" si="4"/>
        <v>0</v>
      </c>
      <c r="G52" s="161"/>
    </row>
    <row r="53" spans="1:7" s="41" customFormat="1" ht="16" x14ac:dyDescent="0.2">
      <c r="A53" s="161"/>
      <c r="B53" s="161"/>
      <c r="C53" s="161" t="s">
        <v>126</v>
      </c>
      <c r="D53" s="195"/>
      <c r="E53" s="213"/>
      <c r="F53" s="187">
        <f t="shared" si="4"/>
        <v>0</v>
      </c>
      <c r="G53" s="161"/>
    </row>
    <row r="54" spans="1:7" s="41" customFormat="1" ht="16" x14ac:dyDescent="0.2">
      <c r="A54" s="161"/>
      <c r="B54" s="161"/>
      <c r="C54" s="161" t="s">
        <v>59</v>
      </c>
      <c r="D54" s="195"/>
      <c r="E54" s="213"/>
      <c r="F54" s="187">
        <f t="shared" si="4"/>
        <v>0</v>
      </c>
      <c r="G54" s="161"/>
    </row>
    <row r="55" spans="1:7" s="41" customFormat="1" ht="16" x14ac:dyDescent="0.2">
      <c r="A55" s="161"/>
      <c r="B55" s="161"/>
      <c r="C55" s="390" t="s">
        <v>188</v>
      </c>
      <c r="D55" s="390"/>
      <c r="E55" s="390"/>
      <c r="F55" s="102">
        <f>SUM(F52:F54)</f>
        <v>0</v>
      </c>
      <c r="G55" s="161"/>
    </row>
    <row r="56" spans="1:7" s="41" customFormat="1" ht="16" x14ac:dyDescent="0.2">
      <c r="A56" s="161"/>
      <c r="B56" s="161"/>
      <c r="C56" s="161"/>
      <c r="D56" s="161"/>
      <c r="E56" s="180"/>
      <c r="F56" s="214"/>
      <c r="G56" s="161"/>
    </row>
    <row r="57" spans="1:7" s="41" customFormat="1" ht="16" x14ac:dyDescent="0.2">
      <c r="A57" s="161"/>
      <c r="B57" s="161"/>
      <c r="C57" s="38" t="s">
        <v>389</v>
      </c>
      <c r="D57" s="31" t="s">
        <v>111</v>
      </c>
      <c r="E57" s="31" t="s">
        <v>182</v>
      </c>
      <c r="F57" s="123" t="s">
        <v>93</v>
      </c>
      <c r="G57" s="31" t="s">
        <v>45</v>
      </c>
    </row>
    <row r="58" spans="1:7" s="41" customFormat="1" ht="16" x14ac:dyDescent="0.2">
      <c r="A58" s="161"/>
      <c r="B58" s="161"/>
      <c r="C58" s="161" t="s">
        <v>134</v>
      </c>
      <c r="D58" s="195"/>
      <c r="E58" s="213"/>
      <c r="F58" s="187">
        <f t="shared" ref="F58:F66" si="5">D58*E58</f>
        <v>0</v>
      </c>
      <c r="G58" s="161"/>
    </row>
    <row r="59" spans="1:7" s="41" customFormat="1" ht="16" x14ac:dyDescent="0.2">
      <c r="A59" s="161"/>
      <c r="B59" s="161"/>
      <c r="C59" s="161" t="s">
        <v>135</v>
      </c>
      <c r="D59" s="195"/>
      <c r="E59" s="213"/>
      <c r="F59" s="187">
        <f t="shared" si="5"/>
        <v>0</v>
      </c>
      <c r="G59" s="161"/>
    </row>
    <row r="60" spans="1:7" s="41" customFormat="1" ht="16" x14ac:dyDescent="0.2">
      <c r="A60" s="161"/>
      <c r="B60" s="161"/>
      <c r="C60" s="297" t="s">
        <v>336</v>
      </c>
      <c r="D60" s="195"/>
      <c r="E60" s="213"/>
      <c r="F60" s="187">
        <f t="shared" si="5"/>
        <v>0</v>
      </c>
      <c r="G60" s="161"/>
    </row>
    <row r="61" spans="1:7" s="41" customFormat="1" ht="16" x14ac:dyDescent="0.2">
      <c r="A61" s="161"/>
      <c r="B61" s="161"/>
      <c r="C61" s="219" t="s">
        <v>136</v>
      </c>
      <c r="D61" s="195"/>
      <c r="E61" s="213"/>
      <c r="F61" s="187">
        <f t="shared" si="5"/>
        <v>0</v>
      </c>
      <c r="G61" s="161"/>
    </row>
    <row r="62" spans="1:7" s="41" customFormat="1" ht="16" x14ac:dyDescent="0.2">
      <c r="A62" s="161"/>
      <c r="B62" s="161"/>
      <c r="C62" s="219" t="s">
        <v>137</v>
      </c>
      <c r="D62" s="195"/>
      <c r="E62" s="213"/>
      <c r="F62" s="187">
        <f t="shared" si="5"/>
        <v>0</v>
      </c>
      <c r="G62" s="161"/>
    </row>
    <row r="63" spans="1:7" s="41" customFormat="1" ht="16" x14ac:dyDescent="0.2">
      <c r="A63" s="161"/>
      <c r="B63" s="161"/>
      <c r="C63" s="161" t="s">
        <v>138</v>
      </c>
      <c r="D63" s="195"/>
      <c r="E63" s="213"/>
      <c r="F63" s="187">
        <f t="shared" si="5"/>
        <v>0</v>
      </c>
      <c r="G63" s="161"/>
    </row>
    <row r="64" spans="1:7" s="41" customFormat="1" ht="16" x14ac:dyDescent="0.2">
      <c r="A64" s="161"/>
      <c r="B64" s="161"/>
      <c r="C64" s="161" t="s">
        <v>189</v>
      </c>
      <c r="D64" s="195"/>
      <c r="E64" s="213"/>
      <c r="F64" s="187">
        <f t="shared" si="5"/>
        <v>0</v>
      </c>
      <c r="G64" s="161"/>
    </row>
    <row r="65" spans="1:7" s="41" customFormat="1" ht="16" x14ac:dyDescent="0.2">
      <c r="A65" s="161"/>
      <c r="B65" s="161"/>
      <c r="C65" s="161" t="s">
        <v>129</v>
      </c>
      <c r="D65" s="195"/>
      <c r="E65" s="213"/>
      <c r="F65" s="187">
        <f t="shared" si="5"/>
        <v>0</v>
      </c>
      <c r="G65" s="161"/>
    </row>
    <row r="66" spans="1:7" s="41" customFormat="1" ht="16" x14ac:dyDescent="0.2">
      <c r="A66" s="161"/>
      <c r="B66" s="161"/>
      <c r="C66" s="161" t="s">
        <v>140</v>
      </c>
      <c r="D66" s="195"/>
      <c r="E66" s="213"/>
      <c r="F66" s="187">
        <f t="shared" si="5"/>
        <v>0</v>
      </c>
      <c r="G66" s="161"/>
    </row>
    <row r="67" spans="1:7" s="41" customFormat="1" ht="16" x14ac:dyDescent="0.2">
      <c r="A67" s="161"/>
      <c r="B67" s="161"/>
      <c r="C67" s="390" t="s">
        <v>190</v>
      </c>
      <c r="D67" s="390"/>
      <c r="E67" s="390"/>
      <c r="F67" s="102">
        <f>SUM(F64:F66)</f>
        <v>0</v>
      </c>
      <c r="G67" s="161"/>
    </row>
    <row r="68" spans="1:7" s="41" customFormat="1" ht="16" x14ac:dyDescent="0.2">
      <c r="A68" s="161"/>
      <c r="B68" s="161"/>
      <c r="C68" s="161"/>
      <c r="D68" s="161"/>
      <c r="E68" s="180"/>
      <c r="F68" s="214"/>
      <c r="G68" s="161"/>
    </row>
    <row r="69" spans="1:7" s="41" customFormat="1" ht="16" x14ac:dyDescent="0.2">
      <c r="A69" s="161"/>
      <c r="B69" s="161"/>
      <c r="C69" s="38" t="s">
        <v>191</v>
      </c>
      <c r="D69" s="31" t="s">
        <v>111</v>
      </c>
      <c r="E69" s="31" t="s">
        <v>182</v>
      </c>
      <c r="F69" s="123" t="s">
        <v>93</v>
      </c>
      <c r="G69" s="31" t="s">
        <v>45</v>
      </c>
    </row>
    <row r="70" spans="1:7" s="41" customFormat="1" ht="16" x14ac:dyDescent="0.2">
      <c r="A70" s="161"/>
      <c r="B70" s="161"/>
      <c r="C70" s="161" t="s">
        <v>143</v>
      </c>
      <c r="D70" s="195"/>
      <c r="E70" s="213"/>
      <c r="F70" s="187">
        <f t="shared" ref="F70:F74" si="6">D70*E70</f>
        <v>0</v>
      </c>
      <c r="G70" s="161"/>
    </row>
    <row r="71" spans="1:7" s="41" customFormat="1" ht="16" x14ac:dyDescent="0.2">
      <c r="A71" s="161"/>
      <c r="B71" s="161"/>
      <c r="C71" s="161" t="s">
        <v>144</v>
      </c>
      <c r="D71" s="195"/>
      <c r="E71" s="213"/>
      <c r="F71" s="187">
        <f t="shared" si="6"/>
        <v>0</v>
      </c>
      <c r="G71" s="161"/>
    </row>
    <row r="72" spans="1:7" s="41" customFormat="1" ht="16" x14ac:dyDescent="0.2">
      <c r="A72" s="161"/>
      <c r="B72" s="161"/>
      <c r="C72" s="161" t="s">
        <v>145</v>
      </c>
      <c r="D72" s="195"/>
      <c r="E72" s="213"/>
      <c r="F72" s="187">
        <f t="shared" si="6"/>
        <v>0</v>
      </c>
      <c r="G72" s="161"/>
    </row>
    <row r="73" spans="1:7" s="41" customFormat="1" ht="16" x14ac:dyDescent="0.2">
      <c r="A73" s="161"/>
      <c r="B73" s="161"/>
      <c r="C73" s="161" t="s">
        <v>192</v>
      </c>
      <c r="D73" s="195"/>
      <c r="E73" s="213"/>
      <c r="F73" s="187">
        <f t="shared" si="6"/>
        <v>0</v>
      </c>
      <c r="G73" s="161"/>
    </row>
    <row r="74" spans="1:7" s="41" customFormat="1" ht="16" x14ac:dyDescent="0.2">
      <c r="A74" s="161"/>
      <c r="B74" s="161"/>
      <c r="C74" s="161" t="s">
        <v>146</v>
      </c>
      <c r="D74" s="195"/>
      <c r="E74" s="213"/>
      <c r="F74" s="187">
        <f t="shared" si="6"/>
        <v>0</v>
      </c>
      <c r="G74" s="161"/>
    </row>
    <row r="75" spans="1:7" s="41" customFormat="1" ht="16" x14ac:dyDescent="0.2">
      <c r="A75" s="161"/>
      <c r="B75" s="161"/>
      <c r="C75" s="390" t="s">
        <v>356</v>
      </c>
      <c r="D75" s="390"/>
      <c r="E75" s="390"/>
      <c r="F75" s="102">
        <f>SUM(F72:F74)</f>
        <v>0</v>
      </c>
      <c r="G75" s="161"/>
    </row>
    <row r="76" spans="1:7" s="41" customFormat="1" ht="16" x14ac:dyDescent="0.2">
      <c r="A76" s="161"/>
      <c r="B76" s="161"/>
      <c r="C76" s="161"/>
      <c r="D76" s="161"/>
      <c r="E76" s="180"/>
      <c r="F76" s="214"/>
      <c r="G76" s="161"/>
    </row>
    <row r="77" spans="1:7" s="41" customFormat="1" ht="16" x14ac:dyDescent="0.2">
      <c r="A77" s="161"/>
      <c r="B77" s="161"/>
      <c r="C77" s="38" t="s">
        <v>193</v>
      </c>
      <c r="D77" s="31" t="s">
        <v>111</v>
      </c>
      <c r="E77" s="31" t="s">
        <v>182</v>
      </c>
      <c r="F77" s="123" t="s">
        <v>93</v>
      </c>
      <c r="G77" s="31" t="s">
        <v>45</v>
      </c>
    </row>
    <row r="78" spans="1:7" s="41" customFormat="1" ht="16" x14ac:dyDescent="0.2">
      <c r="A78" s="179"/>
      <c r="B78" s="161"/>
      <c r="C78" s="161"/>
      <c r="D78" s="195"/>
      <c r="E78" s="213"/>
      <c r="F78" s="187">
        <f t="shared" ref="F78:F81" si="7">D78*E78</f>
        <v>0</v>
      </c>
      <c r="G78" s="161"/>
    </row>
    <row r="79" spans="1:7" s="41" customFormat="1" ht="16" x14ac:dyDescent="0.2">
      <c r="A79" s="179"/>
      <c r="B79" s="161"/>
      <c r="C79" s="161"/>
      <c r="D79" s="195"/>
      <c r="E79" s="213"/>
      <c r="F79" s="187">
        <f t="shared" si="7"/>
        <v>0</v>
      </c>
      <c r="G79" s="161"/>
    </row>
    <row r="80" spans="1:7" s="41" customFormat="1" ht="16" x14ac:dyDescent="0.2">
      <c r="A80" s="179"/>
      <c r="B80" s="161"/>
      <c r="C80" s="161"/>
      <c r="D80" s="195"/>
      <c r="E80" s="213"/>
      <c r="F80" s="187">
        <f t="shared" si="7"/>
        <v>0</v>
      </c>
      <c r="G80" s="161"/>
    </row>
    <row r="81" spans="1:7" s="41" customFormat="1" ht="16" x14ac:dyDescent="0.2">
      <c r="A81" s="179"/>
      <c r="B81" s="161"/>
      <c r="C81" s="161"/>
      <c r="D81" s="195"/>
      <c r="E81" s="213"/>
      <c r="F81" s="187">
        <f t="shared" si="7"/>
        <v>0</v>
      </c>
      <c r="G81" s="161"/>
    </row>
    <row r="82" spans="1:7" s="41" customFormat="1" ht="16" x14ac:dyDescent="0.2">
      <c r="A82" s="179"/>
      <c r="B82" s="161"/>
      <c r="C82" s="390" t="s">
        <v>194</v>
      </c>
      <c r="D82" s="390"/>
      <c r="E82" s="390"/>
      <c r="F82" s="102">
        <f>SUM(F78:F81)</f>
        <v>0</v>
      </c>
      <c r="G82" s="161"/>
    </row>
    <row r="83" spans="1:7" s="41" customFormat="1" ht="16" x14ac:dyDescent="0.2">
      <c r="A83" s="179"/>
      <c r="B83" s="161"/>
      <c r="C83" s="161"/>
      <c r="D83" s="161"/>
      <c r="E83" s="180"/>
      <c r="F83" s="214"/>
      <c r="G83" s="161"/>
    </row>
    <row r="84" spans="1:7" s="41" customFormat="1" ht="26" x14ac:dyDescent="0.3">
      <c r="A84" s="381" t="s">
        <v>357</v>
      </c>
      <c r="B84" s="382"/>
      <c r="C84" s="382"/>
      <c r="D84" s="382"/>
      <c r="E84" s="383"/>
      <c r="F84" s="67">
        <f>F38+F48+F55+F67+F75+F82</f>
        <v>0</v>
      </c>
      <c r="G84" s="161"/>
    </row>
    <row r="85" spans="1:7" x14ac:dyDescent="0.2">
      <c r="A85" s="1"/>
      <c r="B85" s="1"/>
    </row>
    <row r="86" spans="1:7" x14ac:dyDescent="0.2">
      <c r="A86" s="1"/>
      <c r="B86" s="1"/>
    </row>
    <row r="87" spans="1:7" x14ac:dyDescent="0.2">
      <c r="A87" s="1"/>
      <c r="B87" s="1"/>
    </row>
    <row r="88" spans="1:7" x14ac:dyDescent="0.2">
      <c r="A88" s="1"/>
      <c r="B88" s="1"/>
    </row>
    <row r="89" spans="1:7" x14ac:dyDescent="0.2">
      <c r="A89" s="1"/>
      <c r="B89" s="1"/>
    </row>
    <row r="90" spans="1:7" x14ac:dyDescent="0.2">
      <c r="A90" s="1"/>
      <c r="B90" s="1"/>
    </row>
    <row r="91" spans="1:7" x14ac:dyDescent="0.2">
      <c r="A91" s="1"/>
      <c r="B91" s="1"/>
    </row>
    <row r="92" spans="1:7" x14ac:dyDescent="0.2">
      <c r="A92" s="1"/>
      <c r="B92" s="1"/>
    </row>
    <row r="93" spans="1:7" x14ac:dyDescent="0.2">
      <c r="A93" s="1"/>
      <c r="B93" s="1"/>
    </row>
    <row r="94" spans="1:7" x14ac:dyDescent="0.2">
      <c r="A94" s="1"/>
      <c r="B94" s="1"/>
    </row>
    <row r="95" spans="1:7" x14ac:dyDescent="0.2">
      <c r="A95" s="1"/>
      <c r="B95" s="1"/>
    </row>
    <row r="96" spans="1:7" x14ac:dyDescent="0.2">
      <c r="A96" s="1"/>
      <c r="B96" s="1"/>
    </row>
  </sheetData>
  <mergeCells count="25">
    <mergeCell ref="A7:G7"/>
    <mergeCell ref="A1:G1"/>
    <mergeCell ref="A3:C3"/>
    <mergeCell ref="O3:S4"/>
    <mergeCell ref="A4:C4"/>
    <mergeCell ref="A2:G2"/>
    <mergeCell ref="A5:C5"/>
    <mergeCell ref="A6:C6"/>
    <mergeCell ref="D3:G3"/>
    <mergeCell ref="D4:G4"/>
    <mergeCell ref="D5:G5"/>
    <mergeCell ref="D6:G6"/>
    <mergeCell ref="A84:E84"/>
    <mergeCell ref="B10:G10"/>
    <mergeCell ref="B32:G32"/>
    <mergeCell ref="A8:G8"/>
    <mergeCell ref="C38:E38"/>
    <mergeCell ref="C48:E48"/>
    <mergeCell ref="C55:E55"/>
    <mergeCell ref="C67:E67"/>
    <mergeCell ref="C75:E75"/>
    <mergeCell ref="C82:E82"/>
    <mergeCell ref="B26:E26"/>
    <mergeCell ref="B29:E29"/>
    <mergeCell ref="A9:E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0"/>
  <sheetViews>
    <sheetView zoomScaleNormal="100" workbookViewId="0">
      <selection activeCell="D12" sqref="D12"/>
    </sheetView>
  </sheetViews>
  <sheetFormatPr baseColWidth="10" defaultColWidth="8.83203125" defaultRowHeight="15" x14ac:dyDescent="0.2"/>
  <cols>
    <col min="1" max="1" width="31" customWidth="1"/>
    <col min="2" max="2" width="25" customWidth="1"/>
    <col min="3" max="3" width="27.5" style="6" customWidth="1"/>
    <col min="4" max="4" width="33.83203125" customWidth="1"/>
    <col min="5" max="5" width="18.1640625" customWidth="1"/>
    <col min="6" max="6" width="47.83203125" customWidth="1"/>
    <col min="8" max="8" width="26.6640625" bestFit="1" customWidth="1"/>
  </cols>
  <sheetData>
    <row r="1" spans="1:12" ht="47" x14ac:dyDescent="0.2">
      <c r="A1" s="357" t="s">
        <v>195</v>
      </c>
      <c r="B1" s="357"/>
      <c r="C1" s="357"/>
      <c r="D1" s="357"/>
      <c r="E1" s="357"/>
      <c r="F1" s="357"/>
      <c r="G1" s="137"/>
    </row>
    <row r="2" spans="1:12" ht="34" customHeight="1" x14ac:dyDescent="0.35">
      <c r="A2" s="358" t="s">
        <v>80</v>
      </c>
      <c r="B2" s="358"/>
      <c r="C2" s="358"/>
      <c r="D2" s="358"/>
      <c r="E2" s="358"/>
      <c r="F2" s="358"/>
      <c r="G2" s="138"/>
    </row>
    <row r="3" spans="1:12" ht="22" customHeight="1" x14ac:dyDescent="0.2">
      <c r="A3" s="413" t="s">
        <v>81</v>
      </c>
      <c r="B3" s="413"/>
      <c r="C3" s="413"/>
      <c r="D3" s="405" t="s">
        <v>82</v>
      </c>
      <c r="E3" s="405"/>
      <c r="F3" s="405"/>
    </row>
    <row r="4" spans="1:12" ht="21" x14ac:dyDescent="0.2">
      <c r="A4" s="413" t="s">
        <v>83</v>
      </c>
      <c r="B4" s="413"/>
      <c r="C4" s="413"/>
      <c r="D4" s="405" t="s">
        <v>82</v>
      </c>
      <c r="E4" s="405"/>
      <c r="F4" s="405"/>
      <c r="L4" s="220" t="s">
        <v>196</v>
      </c>
    </row>
    <row r="5" spans="1:12" ht="21" x14ac:dyDescent="0.2">
      <c r="A5" s="413" t="s">
        <v>84</v>
      </c>
      <c r="B5" s="413"/>
      <c r="C5" s="413"/>
      <c r="D5" s="405" t="s">
        <v>82</v>
      </c>
      <c r="E5" s="405"/>
      <c r="F5" s="405"/>
    </row>
    <row r="6" spans="1:12" ht="26" customHeight="1" x14ac:dyDescent="0.2">
      <c r="A6" s="413" t="s">
        <v>197</v>
      </c>
      <c r="B6" s="413"/>
      <c r="C6" s="413"/>
      <c r="D6" s="405" t="s">
        <v>82</v>
      </c>
      <c r="E6" s="405"/>
      <c r="F6" s="405"/>
    </row>
    <row r="7" spans="1:12" ht="64" customHeight="1" x14ac:dyDescent="0.7">
      <c r="A7" s="414" t="s">
        <v>198</v>
      </c>
      <c r="B7" s="415"/>
      <c r="C7" s="415"/>
      <c r="D7" s="416"/>
      <c r="E7" s="417">
        <f>E27+E45+E63+E81+E100+E120+E139+E158+E177+E196+E215+E220+E223+E226+E229+E232+E235</f>
        <v>0</v>
      </c>
      <c r="F7" s="417"/>
    </row>
    <row r="8" spans="1:12" ht="77.25" customHeight="1" x14ac:dyDescent="0.25">
      <c r="A8" s="223" t="s">
        <v>199</v>
      </c>
      <c r="B8" s="115">
        <v>0</v>
      </c>
      <c r="C8" s="418"/>
      <c r="D8" s="419"/>
      <c r="E8" s="419"/>
      <c r="F8" s="420"/>
    </row>
    <row r="9" spans="1:12" ht="35" customHeight="1" x14ac:dyDescent="0.2">
      <c r="A9" s="421" t="s">
        <v>200</v>
      </c>
      <c r="B9" s="422"/>
      <c r="C9" s="422"/>
      <c r="D9" s="422"/>
      <c r="E9" s="422"/>
      <c r="F9" s="422"/>
    </row>
    <row r="10" spans="1:12" ht="65" customHeight="1" x14ac:dyDescent="0.2">
      <c r="A10" s="409" t="s">
        <v>201</v>
      </c>
      <c r="B10" s="410"/>
      <c r="C10" s="410"/>
      <c r="D10" s="410"/>
      <c r="E10" s="410"/>
      <c r="F10" s="411"/>
    </row>
    <row r="11" spans="1:12" x14ac:dyDescent="0.2">
      <c r="A11" s="107" t="s">
        <v>202</v>
      </c>
      <c r="B11" s="405"/>
      <c r="C11" s="405"/>
      <c r="D11" s="405"/>
      <c r="E11" s="405"/>
      <c r="F11" s="405"/>
    </row>
    <row r="12" spans="1:12" ht="16" x14ac:dyDescent="0.2">
      <c r="A12" s="60" t="s">
        <v>203</v>
      </c>
      <c r="B12" s="61" t="s">
        <v>204</v>
      </c>
      <c r="C12" s="61" t="s">
        <v>205</v>
      </c>
      <c r="D12" s="61" t="s">
        <v>206</v>
      </c>
      <c r="E12" s="61" t="s">
        <v>207</v>
      </c>
      <c r="F12" s="61" t="s">
        <v>45</v>
      </c>
    </row>
    <row r="13" spans="1:12" x14ac:dyDescent="0.2">
      <c r="A13" s="35">
        <v>1</v>
      </c>
      <c r="B13" s="62" t="s">
        <v>208</v>
      </c>
      <c r="C13" s="221">
        <f>31*$B$8</f>
        <v>0</v>
      </c>
      <c r="D13" s="25"/>
      <c r="E13" s="88">
        <f>C13*D13</f>
        <v>0</v>
      </c>
      <c r="F13" s="113" t="s">
        <v>82</v>
      </c>
    </row>
    <row r="14" spans="1:12" x14ac:dyDescent="0.2">
      <c r="A14" s="35">
        <v>2</v>
      </c>
      <c r="B14" s="62" t="s">
        <v>209</v>
      </c>
      <c r="C14" s="221">
        <f t="shared" ref="C14:C23" si="0">31*$B$8</f>
        <v>0</v>
      </c>
      <c r="D14" s="25"/>
      <c r="E14" s="88">
        <f t="shared" ref="E14:E24" si="1">C14*D14</f>
        <v>0</v>
      </c>
      <c r="F14" s="113" t="s">
        <v>82</v>
      </c>
    </row>
    <row r="15" spans="1:12" x14ac:dyDescent="0.2">
      <c r="A15" s="35">
        <v>3</v>
      </c>
      <c r="B15" s="62" t="s">
        <v>210</v>
      </c>
      <c r="C15" s="221">
        <f>30*$B$8</f>
        <v>0</v>
      </c>
      <c r="D15" s="25"/>
      <c r="E15" s="88">
        <f t="shared" si="1"/>
        <v>0</v>
      </c>
      <c r="F15" s="113" t="s">
        <v>82</v>
      </c>
    </row>
    <row r="16" spans="1:12" x14ac:dyDescent="0.2">
      <c r="A16" s="35">
        <v>4</v>
      </c>
      <c r="B16" s="62" t="s">
        <v>211</v>
      </c>
      <c r="C16" s="221">
        <f t="shared" si="0"/>
        <v>0</v>
      </c>
      <c r="D16" s="25"/>
      <c r="E16" s="88">
        <f t="shared" si="1"/>
        <v>0</v>
      </c>
      <c r="F16" s="113" t="s">
        <v>82</v>
      </c>
    </row>
    <row r="17" spans="1:6" x14ac:dyDescent="0.2">
      <c r="A17" s="35">
        <v>5</v>
      </c>
      <c r="B17" s="62" t="s">
        <v>212</v>
      </c>
      <c r="C17" s="221">
        <f>30*$B$8</f>
        <v>0</v>
      </c>
      <c r="D17" s="25"/>
      <c r="E17" s="88">
        <f t="shared" si="1"/>
        <v>0</v>
      </c>
      <c r="F17" s="113" t="s">
        <v>82</v>
      </c>
    </row>
    <row r="18" spans="1:6" x14ac:dyDescent="0.2">
      <c r="A18" s="35">
        <v>6</v>
      </c>
      <c r="B18" s="62" t="s">
        <v>213</v>
      </c>
      <c r="C18" s="221">
        <f t="shared" si="0"/>
        <v>0</v>
      </c>
      <c r="D18" s="25"/>
      <c r="E18" s="88">
        <f t="shared" si="1"/>
        <v>0</v>
      </c>
      <c r="F18" s="113" t="s">
        <v>82</v>
      </c>
    </row>
    <row r="19" spans="1:6" x14ac:dyDescent="0.2">
      <c r="A19" s="35">
        <v>7</v>
      </c>
      <c r="B19" s="62" t="s">
        <v>214</v>
      </c>
      <c r="C19" s="221">
        <f t="shared" si="0"/>
        <v>0</v>
      </c>
      <c r="D19" s="25"/>
      <c r="E19" s="88">
        <f t="shared" si="1"/>
        <v>0</v>
      </c>
      <c r="F19" s="113" t="s">
        <v>82</v>
      </c>
    </row>
    <row r="20" spans="1:6" x14ac:dyDescent="0.2">
      <c r="A20" s="35">
        <v>8</v>
      </c>
      <c r="B20" s="62" t="s">
        <v>215</v>
      </c>
      <c r="C20" s="221">
        <f>28*$B$8</f>
        <v>0</v>
      </c>
      <c r="D20" s="25"/>
      <c r="E20" s="88">
        <f t="shared" si="1"/>
        <v>0</v>
      </c>
      <c r="F20" s="113" t="s">
        <v>82</v>
      </c>
    </row>
    <row r="21" spans="1:6" x14ac:dyDescent="0.2">
      <c r="A21" s="35">
        <v>9</v>
      </c>
      <c r="B21" s="62" t="s">
        <v>216</v>
      </c>
      <c r="C21" s="221">
        <f t="shared" si="0"/>
        <v>0</v>
      </c>
      <c r="D21" s="25"/>
      <c r="E21" s="88">
        <f t="shared" si="1"/>
        <v>0</v>
      </c>
      <c r="F21" s="113" t="s">
        <v>82</v>
      </c>
    </row>
    <row r="22" spans="1:6" x14ac:dyDescent="0.2">
      <c r="A22" s="35">
        <v>10</v>
      </c>
      <c r="B22" s="62" t="s">
        <v>217</v>
      </c>
      <c r="C22" s="221">
        <f>30*$B$8</f>
        <v>0</v>
      </c>
      <c r="D22" s="25"/>
      <c r="E22" s="88">
        <f t="shared" si="1"/>
        <v>0</v>
      </c>
      <c r="F22" s="113" t="s">
        <v>82</v>
      </c>
    </row>
    <row r="23" spans="1:6" x14ac:dyDescent="0.2">
      <c r="A23" s="35">
        <v>11</v>
      </c>
      <c r="B23" s="62" t="s">
        <v>218</v>
      </c>
      <c r="C23" s="221">
        <f t="shared" si="0"/>
        <v>0</v>
      </c>
      <c r="D23" s="25"/>
      <c r="E23" s="88">
        <f t="shared" si="1"/>
        <v>0</v>
      </c>
      <c r="F23" s="113" t="s">
        <v>82</v>
      </c>
    </row>
    <row r="24" spans="1:6" x14ac:dyDescent="0.2">
      <c r="A24" s="35">
        <v>12</v>
      </c>
      <c r="B24" s="62" t="s">
        <v>219</v>
      </c>
      <c r="C24" s="221">
        <f>30*$B$8</f>
        <v>0</v>
      </c>
      <c r="D24" s="25"/>
      <c r="E24" s="88">
        <f t="shared" si="1"/>
        <v>0</v>
      </c>
      <c r="F24" s="113" t="s">
        <v>82</v>
      </c>
    </row>
    <row r="25" spans="1:6" x14ac:dyDescent="0.2">
      <c r="A25" s="412" t="s">
        <v>220</v>
      </c>
      <c r="B25" s="412"/>
      <c r="C25" s="412"/>
      <c r="D25" s="412"/>
      <c r="E25" s="89">
        <f>SUM(E13:E24)</f>
        <v>0</v>
      </c>
      <c r="F25" s="113" t="s">
        <v>82</v>
      </c>
    </row>
    <row r="26" spans="1:6" x14ac:dyDescent="0.2">
      <c r="A26" s="412" t="s">
        <v>221</v>
      </c>
      <c r="B26" s="412"/>
      <c r="C26" s="412"/>
      <c r="D26" s="412"/>
      <c r="E26" s="104"/>
      <c r="F26" s="113" t="s">
        <v>82</v>
      </c>
    </row>
    <row r="27" spans="1:6" x14ac:dyDescent="0.2">
      <c r="A27" s="412" t="s">
        <v>222</v>
      </c>
      <c r="B27" s="412"/>
      <c r="C27" s="412"/>
      <c r="D27" s="412"/>
      <c r="E27" s="103">
        <f>E25*E26</f>
        <v>0</v>
      </c>
      <c r="F27" s="113" t="s">
        <v>82</v>
      </c>
    </row>
    <row r="28" spans="1:6" x14ac:dyDescent="0.2">
      <c r="A28" s="5"/>
    </row>
    <row r="29" spans="1:6" ht="18" customHeight="1" x14ac:dyDescent="0.2">
      <c r="A29" s="107" t="s">
        <v>202</v>
      </c>
      <c r="B29" s="401"/>
      <c r="C29" s="402"/>
      <c r="D29" s="402"/>
      <c r="E29" s="402"/>
      <c r="F29" s="402"/>
    </row>
    <row r="30" spans="1:6" ht="16" x14ac:dyDescent="0.2">
      <c r="A30" s="60" t="s">
        <v>203</v>
      </c>
      <c r="B30" s="61" t="s">
        <v>223</v>
      </c>
      <c r="C30" s="61" t="s">
        <v>205</v>
      </c>
      <c r="D30" s="60" t="s">
        <v>224</v>
      </c>
      <c r="E30" s="61" t="s">
        <v>207</v>
      </c>
      <c r="F30" s="61" t="s">
        <v>45</v>
      </c>
    </row>
    <row r="31" spans="1:6" x14ac:dyDescent="0.2">
      <c r="A31" s="35">
        <v>1</v>
      </c>
      <c r="B31" s="62" t="s">
        <v>208</v>
      </c>
      <c r="C31" s="221">
        <f>31*$B$8</f>
        <v>0</v>
      </c>
      <c r="D31" s="25"/>
      <c r="E31" s="88">
        <f>C31*D31</f>
        <v>0</v>
      </c>
      <c r="F31" s="59" t="s">
        <v>82</v>
      </c>
    </row>
    <row r="32" spans="1:6" x14ac:dyDescent="0.2">
      <c r="A32" s="35">
        <v>2</v>
      </c>
      <c r="B32" s="62" t="s">
        <v>209</v>
      </c>
      <c r="C32" s="221">
        <f t="shared" ref="C32:C41" si="2">31*$B$8</f>
        <v>0</v>
      </c>
      <c r="D32" s="25"/>
      <c r="E32" s="88">
        <f t="shared" ref="E32:E42" si="3">C32*D32</f>
        <v>0</v>
      </c>
      <c r="F32" s="59" t="s">
        <v>82</v>
      </c>
    </row>
    <row r="33" spans="1:6" x14ac:dyDescent="0.2">
      <c r="A33" s="35">
        <v>3</v>
      </c>
      <c r="B33" s="62" t="s">
        <v>210</v>
      </c>
      <c r="C33" s="221">
        <f>30*$B$8</f>
        <v>0</v>
      </c>
      <c r="D33" s="25"/>
      <c r="E33" s="88">
        <f t="shared" si="3"/>
        <v>0</v>
      </c>
      <c r="F33" s="59" t="s">
        <v>82</v>
      </c>
    </row>
    <row r="34" spans="1:6" x14ac:dyDescent="0.2">
      <c r="A34" s="35">
        <v>4</v>
      </c>
      <c r="B34" s="62" t="s">
        <v>211</v>
      </c>
      <c r="C34" s="221">
        <f t="shared" si="2"/>
        <v>0</v>
      </c>
      <c r="D34" s="25"/>
      <c r="E34" s="88">
        <f t="shared" si="3"/>
        <v>0</v>
      </c>
      <c r="F34" s="59" t="s">
        <v>82</v>
      </c>
    </row>
    <row r="35" spans="1:6" x14ac:dyDescent="0.2">
      <c r="A35" s="35">
        <v>5</v>
      </c>
      <c r="B35" s="62" t="s">
        <v>212</v>
      </c>
      <c r="C35" s="221">
        <f>30*$B$8</f>
        <v>0</v>
      </c>
      <c r="D35" s="25"/>
      <c r="E35" s="88">
        <f t="shared" si="3"/>
        <v>0</v>
      </c>
      <c r="F35" s="59" t="s">
        <v>82</v>
      </c>
    </row>
    <row r="36" spans="1:6" x14ac:dyDescent="0.2">
      <c r="A36" s="35">
        <v>6</v>
      </c>
      <c r="B36" s="62" t="s">
        <v>213</v>
      </c>
      <c r="C36" s="221">
        <f t="shared" si="2"/>
        <v>0</v>
      </c>
      <c r="D36" s="25"/>
      <c r="E36" s="88">
        <f t="shared" si="3"/>
        <v>0</v>
      </c>
      <c r="F36" s="59" t="s">
        <v>82</v>
      </c>
    </row>
    <row r="37" spans="1:6" x14ac:dyDescent="0.2">
      <c r="A37" s="35">
        <v>7</v>
      </c>
      <c r="B37" s="62" t="s">
        <v>214</v>
      </c>
      <c r="C37" s="221">
        <f t="shared" si="2"/>
        <v>0</v>
      </c>
      <c r="D37" s="25"/>
      <c r="E37" s="88">
        <f t="shared" si="3"/>
        <v>0</v>
      </c>
      <c r="F37" s="59" t="s">
        <v>82</v>
      </c>
    </row>
    <row r="38" spans="1:6" x14ac:dyDescent="0.2">
      <c r="A38" s="35">
        <v>8</v>
      </c>
      <c r="B38" s="62" t="s">
        <v>215</v>
      </c>
      <c r="C38" s="221">
        <f>28*$B$8</f>
        <v>0</v>
      </c>
      <c r="D38" s="25"/>
      <c r="E38" s="88">
        <f t="shared" si="3"/>
        <v>0</v>
      </c>
      <c r="F38" s="59" t="s">
        <v>82</v>
      </c>
    </row>
    <row r="39" spans="1:6" x14ac:dyDescent="0.2">
      <c r="A39" s="35">
        <v>9</v>
      </c>
      <c r="B39" s="62" t="s">
        <v>216</v>
      </c>
      <c r="C39" s="221">
        <f t="shared" si="2"/>
        <v>0</v>
      </c>
      <c r="D39" s="25"/>
      <c r="E39" s="88">
        <f t="shared" si="3"/>
        <v>0</v>
      </c>
      <c r="F39" s="59" t="s">
        <v>82</v>
      </c>
    </row>
    <row r="40" spans="1:6" x14ac:dyDescent="0.2">
      <c r="A40" s="35">
        <v>10</v>
      </c>
      <c r="B40" s="62" t="s">
        <v>217</v>
      </c>
      <c r="C40" s="221">
        <f>30*$B$8</f>
        <v>0</v>
      </c>
      <c r="D40" s="25"/>
      <c r="E40" s="88">
        <f t="shared" si="3"/>
        <v>0</v>
      </c>
      <c r="F40" s="59" t="s">
        <v>82</v>
      </c>
    </row>
    <row r="41" spans="1:6" x14ac:dyDescent="0.2">
      <c r="A41" s="35">
        <v>11</v>
      </c>
      <c r="B41" s="62" t="s">
        <v>218</v>
      </c>
      <c r="C41" s="221">
        <f t="shared" si="2"/>
        <v>0</v>
      </c>
      <c r="D41" s="25"/>
      <c r="E41" s="88">
        <f t="shared" si="3"/>
        <v>0</v>
      </c>
      <c r="F41" s="59" t="s">
        <v>82</v>
      </c>
    </row>
    <row r="42" spans="1:6" x14ac:dyDescent="0.2">
      <c r="A42" s="35">
        <v>12</v>
      </c>
      <c r="B42" s="62" t="s">
        <v>219</v>
      </c>
      <c r="C42" s="221">
        <f>30*$B$8</f>
        <v>0</v>
      </c>
      <c r="D42" s="25"/>
      <c r="E42" s="88">
        <f t="shared" si="3"/>
        <v>0</v>
      </c>
      <c r="F42" s="59" t="s">
        <v>82</v>
      </c>
    </row>
    <row r="43" spans="1:6" x14ac:dyDescent="0.2">
      <c r="A43" s="345" t="s">
        <v>220</v>
      </c>
      <c r="B43" s="346"/>
      <c r="C43" s="346"/>
      <c r="D43" s="347"/>
      <c r="E43" s="89">
        <f>SUM(E31:E42)</f>
        <v>0</v>
      </c>
      <c r="F43" s="59" t="s">
        <v>82</v>
      </c>
    </row>
    <row r="44" spans="1:6" x14ac:dyDescent="0.2">
      <c r="A44" s="345" t="s">
        <v>221</v>
      </c>
      <c r="B44" s="346"/>
      <c r="C44" s="346"/>
      <c r="D44" s="347"/>
      <c r="E44" s="104"/>
      <c r="F44" s="59" t="s">
        <v>82</v>
      </c>
    </row>
    <row r="45" spans="1:6" x14ac:dyDescent="0.2">
      <c r="A45" s="345" t="s">
        <v>222</v>
      </c>
      <c r="B45" s="346"/>
      <c r="C45" s="346"/>
      <c r="D45" s="347"/>
      <c r="E45" s="103">
        <f>E43*E44</f>
        <v>0</v>
      </c>
      <c r="F45" s="59" t="s">
        <v>82</v>
      </c>
    </row>
    <row r="47" spans="1:6" x14ac:dyDescent="0.2">
      <c r="A47" s="107" t="s">
        <v>202</v>
      </c>
      <c r="B47" s="401"/>
      <c r="C47" s="402"/>
      <c r="D47" s="402"/>
      <c r="E47" s="402"/>
      <c r="F47" s="402"/>
    </row>
    <row r="48" spans="1:6" ht="16" x14ac:dyDescent="0.2">
      <c r="A48" s="60" t="s">
        <v>203</v>
      </c>
      <c r="B48" s="61" t="s">
        <v>223</v>
      </c>
      <c r="C48" s="61" t="s">
        <v>205</v>
      </c>
      <c r="D48" s="60" t="s">
        <v>224</v>
      </c>
      <c r="E48" s="61" t="s">
        <v>207</v>
      </c>
      <c r="F48" s="61" t="s">
        <v>45</v>
      </c>
    </row>
    <row r="49" spans="1:6" x14ac:dyDescent="0.2">
      <c r="A49" s="35">
        <v>1</v>
      </c>
      <c r="B49" s="62" t="s">
        <v>208</v>
      </c>
      <c r="C49" s="221">
        <f>31*$B$8</f>
        <v>0</v>
      </c>
      <c r="D49" s="25"/>
      <c r="E49" s="88">
        <f>C49*D49</f>
        <v>0</v>
      </c>
      <c r="F49" s="59" t="s">
        <v>82</v>
      </c>
    </row>
    <row r="50" spans="1:6" x14ac:dyDescent="0.2">
      <c r="A50" s="35">
        <v>2</v>
      </c>
      <c r="B50" s="62" t="s">
        <v>209</v>
      </c>
      <c r="C50" s="221">
        <f t="shared" ref="C50:C59" si="4">31*$B$8</f>
        <v>0</v>
      </c>
      <c r="D50" s="25"/>
      <c r="E50" s="88">
        <f t="shared" ref="E50:E60" si="5">C50*D50</f>
        <v>0</v>
      </c>
      <c r="F50" s="59" t="s">
        <v>82</v>
      </c>
    </row>
    <row r="51" spans="1:6" x14ac:dyDescent="0.2">
      <c r="A51" s="35">
        <v>3</v>
      </c>
      <c r="B51" s="62" t="s">
        <v>210</v>
      </c>
      <c r="C51" s="221">
        <f>30*$B$8</f>
        <v>0</v>
      </c>
      <c r="D51" s="25"/>
      <c r="E51" s="88">
        <f t="shared" si="5"/>
        <v>0</v>
      </c>
      <c r="F51" s="59" t="s">
        <v>82</v>
      </c>
    </row>
    <row r="52" spans="1:6" x14ac:dyDescent="0.2">
      <c r="A52" s="35">
        <v>4</v>
      </c>
      <c r="B52" s="62" t="s">
        <v>211</v>
      </c>
      <c r="C52" s="221">
        <f t="shared" si="4"/>
        <v>0</v>
      </c>
      <c r="D52" s="25"/>
      <c r="E52" s="88">
        <f t="shared" si="5"/>
        <v>0</v>
      </c>
      <c r="F52" s="59" t="s">
        <v>82</v>
      </c>
    </row>
    <row r="53" spans="1:6" x14ac:dyDescent="0.2">
      <c r="A53" s="35">
        <v>5</v>
      </c>
      <c r="B53" s="62" t="s">
        <v>212</v>
      </c>
      <c r="C53" s="221">
        <f>30*$B$8</f>
        <v>0</v>
      </c>
      <c r="D53" s="25"/>
      <c r="E53" s="88">
        <f t="shared" si="5"/>
        <v>0</v>
      </c>
      <c r="F53" s="59" t="s">
        <v>82</v>
      </c>
    </row>
    <row r="54" spans="1:6" x14ac:dyDescent="0.2">
      <c r="A54" s="35">
        <v>6</v>
      </c>
      <c r="B54" s="62" t="s">
        <v>213</v>
      </c>
      <c r="C54" s="221">
        <f t="shared" si="4"/>
        <v>0</v>
      </c>
      <c r="D54" s="25"/>
      <c r="E54" s="88">
        <f t="shared" si="5"/>
        <v>0</v>
      </c>
      <c r="F54" s="59" t="s">
        <v>82</v>
      </c>
    </row>
    <row r="55" spans="1:6" x14ac:dyDescent="0.2">
      <c r="A55" s="35">
        <v>7</v>
      </c>
      <c r="B55" s="62" t="s">
        <v>214</v>
      </c>
      <c r="C55" s="221">
        <f t="shared" si="4"/>
        <v>0</v>
      </c>
      <c r="D55" s="25"/>
      <c r="E55" s="88">
        <f t="shared" si="5"/>
        <v>0</v>
      </c>
      <c r="F55" s="59" t="s">
        <v>82</v>
      </c>
    </row>
    <row r="56" spans="1:6" ht="16" customHeight="1" x14ac:dyDescent="0.2">
      <c r="A56" s="35">
        <v>8</v>
      </c>
      <c r="B56" s="62" t="s">
        <v>215</v>
      </c>
      <c r="C56" s="221">
        <f>28*$B$8</f>
        <v>0</v>
      </c>
      <c r="D56" s="25"/>
      <c r="E56" s="88">
        <f t="shared" si="5"/>
        <v>0</v>
      </c>
      <c r="F56" s="59" t="s">
        <v>82</v>
      </c>
    </row>
    <row r="57" spans="1:6" x14ac:dyDescent="0.2">
      <c r="A57" s="35">
        <v>9</v>
      </c>
      <c r="B57" s="62" t="s">
        <v>216</v>
      </c>
      <c r="C57" s="221">
        <f t="shared" si="4"/>
        <v>0</v>
      </c>
      <c r="D57" s="25"/>
      <c r="E57" s="88">
        <f t="shared" si="5"/>
        <v>0</v>
      </c>
      <c r="F57" s="59" t="s">
        <v>82</v>
      </c>
    </row>
    <row r="58" spans="1:6" x14ac:dyDescent="0.2">
      <c r="A58" s="35">
        <v>10</v>
      </c>
      <c r="B58" s="62" t="s">
        <v>217</v>
      </c>
      <c r="C58" s="221">
        <f>30*$B$8</f>
        <v>0</v>
      </c>
      <c r="D58" s="25"/>
      <c r="E58" s="88">
        <f t="shared" si="5"/>
        <v>0</v>
      </c>
      <c r="F58" s="59" t="s">
        <v>82</v>
      </c>
    </row>
    <row r="59" spans="1:6" x14ac:dyDescent="0.2">
      <c r="A59" s="35">
        <v>11</v>
      </c>
      <c r="B59" s="62" t="s">
        <v>218</v>
      </c>
      <c r="C59" s="221">
        <f t="shared" si="4"/>
        <v>0</v>
      </c>
      <c r="D59" s="25"/>
      <c r="E59" s="88">
        <f t="shared" si="5"/>
        <v>0</v>
      </c>
      <c r="F59" s="59" t="s">
        <v>82</v>
      </c>
    </row>
    <row r="60" spans="1:6" x14ac:dyDescent="0.2">
      <c r="A60" s="35">
        <v>12</v>
      </c>
      <c r="B60" s="62" t="s">
        <v>219</v>
      </c>
      <c r="C60" s="221">
        <f>30*$B$8</f>
        <v>0</v>
      </c>
      <c r="D60" s="25"/>
      <c r="E60" s="88">
        <f t="shared" si="5"/>
        <v>0</v>
      </c>
      <c r="F60" s="59" t="s">
        <v>82</v>
      </c>
    </row>
    <row r="61" spans="1:6" x14ac:dyDescent="0.2">
      <c r="A61" s="345" t="s">
        <v>220</v>
      </c>
      <c r="B61" s="346"/>
      <c r="C61" s="346"/>
      <c r="D61" s="347"/>
      <c r="E61" s="89">
        <f>SUM(E49:E60)</f>
        <v>0</v>
      </c>
      <c r="F61" s="59" t="s">
        <v>82</v>
      </c>
    </row>
    <row r="62" spans="1:6" x14ac:dyDescent="0.2">
      <c r="A62" s="345" t="s">
        <v>221</v>
      </c>
      <c r="B62" s="346"/>
      <c r="C62" s="346"/>
      <c r="D62" s="347"/>
      <c r="E62" s="104"/>
      <c r="F62" s="59" t="s">
        <v>82</v>
      </c>
    </row>
    <row r="63" spans="1:6" x14ac:dyDescent="0.2">
      <c r="A63" s="345" t="s">
        <v>222</v>
      </c>
      <c r="B63" s="346"/>
      <c r="C63" s="346"/>
      <c r="D63" s="347"/>
      <c r="E63" s="103">
        <f>E61*E62</f>
        <v>0</v>
      </c>
      <c r="F63" s="59" t="s">
        <v>82</v>
      </c>
    </row>
    <row r="65" spans="1:6" x14ac:dyDescent="0.2">
      <c r="A65" s="107" t="s">
        <v>202</v>
      </c>
      <c r="B65" s="401"/>
      <c r="C65" s="402"/>
      <c r="D65" s="402"/>
      <c r="E65" s="402"/>
      <c r="F65" s="402"/>
    </row>
    <row r="66" spans="1:6" ht="16" x14ac:dyDescent="0.2">
      <c r="A66" s="60" t="s">
        <v>203</v>
      </c>
      <c r="B66" s="61" t="s">
        <v>223</v>
      </c>
      <c r="C66" s="61" t="s">
        <v>205</v>
      </c>
      <c r="D66" s="60" t="s">
        <v>224</v>
      </c>
      <c r="E66" s="61" t="s">
        <v>207</v>
      </c>
      <c r="F66" s="61" t="s">
        <v>45</v>
      </c>
    </row>
    <row r="67" spans="1:6" x14ac:dyDescent="0.2">
      <c r="A67" s="35">
        <v>1</v>
      </c>
      <c r="B67" s="62" t="s">
        <v>208</v>
      </c>
      <c r="C67" s="221">
        <f>31*$B$8</f>
        <v>0</v>
      </c>
      <c r="D67" s="25"/>
      <c r="E67" s="88">
        <f>C67*D67</f>
        <v>0</v>
      </c>
      <c r="F67" s="59" t="s">
        <v>82</v>
      </c>
    </row>
    <row r="68" spans="1:6" x14ac:dyDescent="0.2">
      <c r="A68" s="35">
        <v>2</v>
      </c>
      <c r="B68" s="62" t="s">
        <v>209</v>
      </c>
      <c r="C68" s="221">
        <f t="shared" ref="C68:C77" si="6">31*$B$8</f>
        <v>0</v>
      </c>
      <c r="D68" s="25"/>
      <c r="E68" s="88">
        <f t="shared" ref="E68:E78" si="7">C68*D68</f>
        <v>0</v>
      </c>
      <c r="F68" s="59" t="s">
        <v>82</v>
      </c>
    </row>
    <row r="69" spans="1:6" x14ac:dyDescent="0.2">
      <c r="A69" s="35">
        <v>3</v>
      </c>
      <c r="B69" s="62" t="s">
        <v>210</v>
      </c>
      <c r="C69" s="221">
        <f>30*$B$8</f>
        <v>0</v>
      </c>
      <c r="D69" s="25"/>
      <c r="E69" s="88">
        <f t="shared" si="7"/>
        <v>0</v>
      </c>
      <c r="F69" s="59" t="s">
        <v>82</v>
      </c>
    </row>
    <row r="70" spans="1:6" x14ac:dyDescent="0.2">
      <c r="A70" s="35">
        <v>4</v>
      </c>
      <c r="B70" s="62" t="s">
        <v>211</v>
      </c>
      <c r="C70" s="221">
        <f t="shared" si="6"/>
        <v>0</v>
      </c>
      <c r="D70" s="25"/>
      <c r="E70" s="88">
        <f t="shared" si="7"/>
        <v>0</v>
      </c>
      <c r="F70" s="59" t="s">
        <v>82</v>
      </c>
    </row>
    <row r="71" spans="1:6" x14ac:dyDescent="0.2">
      <c r="A71" s="35">
        <v>5</v>
      </c>
      <c r="B71" s="62" t="s">
        <v>212</v>
      </c>
      <c r="C71" s="221">
        <f>30*$B$8</f>
        <v>0</v>
      </c>
      <c r="D71" s="25"/>
      <c r="E71" s="88">
        <f t="shared" si="7"/>
        <v>0</v>
      </c>
      <c r="F71" s="59" t="s">
        <v>82</v>
      </c>
    </row>
    <row r="72" spans="1:6" x14ac:dyDescent="0.2">
      <c r="A72" s="35">
        <v>6</v>
      </c>
      <c r="B72" s="62" t="s">
        <v>213</v>
      </c>
      <c r="C72" s="221">
        <f t="shared" si="6"/>
        <v>0</v>
      </c>
      <c r="D72" s="25"/>
      <c r="E72" s="88">
        <f t="shared" si="7"/>
        <v>0</v>
      </c>
      <c r="F72" s="59" t="s">
        <v>82</v>
      </c>
    </row>
    <row r="73" spans="1:6" x14ac:dyDescent="0.2">
      <c r="A73" s="35">
        <v>7</v>
      </c>
      <c r="B73" s="62" t="s">
        <v>214</v>
      </c>
      <c r="C73" s="221">
        <f t="shared" si="6"/>
        <v>0</v>
      </c>
      <c r="D73" s="25"/>
      <c r="E73" s="88">
        <f t="shared" si="7"/>
        <v>0</v>
      </c>
      <c r="F73" s="59" t="s">
        <v>82</v>
      </c>
    </row>
    <row r="74" spans="1:6" x14ac:dyDescent="0.2">
      <c r="A74" s="35">
        <v>8</v>
      </c>
      <c r="B74" s="62" t="s">
        <v>215</v>
      </c>
      <c r="C74" s="221">
        <f>28*$B$8</f>
        <v>0</v>
      </c>
      <c r="D74" s="25"/>
      <c r="E74" s="88">
        <f t="shared" si="7"/>
        <v>0</v>
      </c>
      <c r="F74" s="59" t="s">
        <v>82</v>
      </c>
    </row>
    <row r="75" spans="1:6" x14ac:dyDescent="0.2">
      <c r="A75" s="35">
        <v>9</v>
      </c>
      <c r="B75" s="62" t="s">
        <v>216</v>
      </c>
      <c r="C75" s="221">
        <f t="shared" si="6"/>
        <v>0</v>
      </c>
      <c r="D75" s="25"/>
      <c r="E75" s="88">
        <f t="shared" si="7"/>
        <v>0</v>
      </c>
      <c r="F75" s="59" t="s">
        <v>82</v>
      </c>
    </row>
    <row r="76" spans="1:6" x14ac:dyDescent="0.2">
      <c r="A76" s="35">
        <v>10</v>
      </c>
      <c r="B76" s="62" t="s">
        <v>217</v>
      </c>
      <c r="C76" s="221">
        <f>30*$B$8</f>
        <v>0</v>
      </c>
      <c r="D76" s="25"/>
      <c r="E76" s="88">
        <f t="shared" si="7"/>
        <v>0</v>
      </c>
      <c r="F76" s="59" t="s">
        <v>82</v>
      </c>
    </row>
    <row r="77" spans="1:6" x14ac:dyDescent="0.2">
      <c r="A77" s="35">
        <v>11</v>
      </c>
      <c r="B77" s="62" t="s">
        <v>218</v>
      </c>
      <c r="C77" s="221">
        <f t="shared" si="6"/>
        <v>0</v>
      </c>
      <c r="D77" s="25"/>
      <c r="E77" s="88">
        <f t="shared" si="7"/>
        <v>0</v>
      </c>
      <c r="F77" s="59" t="s">
        <v>82</v>
      </c>
    </row>
    <row r="78" spans="1:6" x14ac:dyDescent="0.2">
      <c r="A78" s="35">
        <v>12</v>
      </c>
      <c r="B78" s="62" t="s">
        <v>219</v>
      </c>
      <c r="C78" s="221">
        <f>30*$B$8</f>
        <v>0</v>
      </c>
      <c r="D78" s="25"/>
      <c r="E78" s="88">
        <f t="shared" si="7"/>
        <v>0</v>
      </c>
      <c r="F78" s="59" t="s">
        <v>82</v>
      </c>
    </row>
    <row r="79" spans="1:6" x14ac:dyDescent="0.2">
      <c r="A79" s="345" t="s">
        <v>220</v>
      </c>
      <c r="B79" s="346"/>
      <c r="C79" s="346"/>
      <c r="D79" s="347"/>
      <c r="E79" s="89">
        <f>SUM(E67:E78)</f>
        <v>0</v>
      </c>
      <c r="F79" s="59" t="s">
        <v>82</v>
      </c>
    </row>
    <row r="80" spans="1:6" x14ac:dyDescent="0.2">
      <c r="A80" s="345" t="s">
        <v>221</v>
      </c>
      <c r="B80" s="346"/>
      <c r="C80" s="346"/>
      <c r="D80" s="347"/>
      <c r="E80" s="104"/>
      <c r="F80" s="59" t="s">
        <v>82</v>
      </c>
    </row>
    <row r="81" spans="1:8" x14ac:dyDescent="0.2">
      <c r="A81" s="345" t="s">
        <v>222</v>
      </c>
      <c r="B81" s="346"/>
      <c r="C81" s="346"/>
      <c r="D81" s="347"/>
      <c r="E81" s="103">
        <f>E79*E80</f>
        <v>0</v>
      </c>
      <c r="F81" s="59" t="s">
        <v>82</v>
      </c>
    </row>
    <row r="83" spans="1:8" ht="31" x14ac:dyDescent="0.35">
      <c r="A83" s="406" t="s">
        <v>225</v>
      </c>
      <c r="B83" s="407"/>
      <c r="C83" s="407"/>
      <c r="D83" s="407"/>
      <c r="E83" s="407"/>
      <c r="F83" s="408"/>
      <c r="H83" t="s">
        <v>226</v>
      </c>
    </row>
    <row r="84" spans="1:8" x14ac:dyDescent="0.2">
      <c r="A84" s="107" t="s">
        <v>202</v>
      </c>
      <c r="B84" s="401"/>
      <c r="C84" s="402"/>
      <c r="D84" s="402"/>
      <c r="E84" s="402"/>
      <c r="F84" s="402"/>
    </row>
    <row r="85" spans="1:8" ht="32" x14ac:dyDescent="0.2">
      <c r="A85" s="60" t="s">
        <v>203</v>
      </c>
      <c r="B85" s="61" t="s">
        <v>223</v>
      </c>
      <c r="C85" s="61" t="s">
        <v>227</v>
      </c>
      <c r="D85" s="61" t="s">
        <v>228</v>
      </c>
      <c r="E85" s="61" t="s">
        <v>229</v>
      </c>
      <c r="F85" s="61" t="s">
        <v>45</v>
      </c>
    </row>
    <row r="86" spans="1:8" x14ac:dyDescent="0.2">
      <c r="A86" s="35">
        <v>1</v>
      </c>
      <c r="B86" s="62" t="s">
        <v>208</v>
      </c>
      <c r="C86" s="221"/>
      <c r="D86" s="25">
        <v>0.5</v>
      </c>
      <c r="E86" s="90">
        <f>C86*(D86/4)</f>
        <v>0</v>
      </c>
      <c r="F86" s="59" t="s">
        <v>82</v>
      </c>
    </row>
    <row r="87" spans="1:8" x14ac:dyDescent="0.2">
      <c r="A87" s="35">
        <v>2</v>
      </c>
      <c r="B87" s="62" t="s">
        <v>209</v>
      </c>
      <c r="C87" s="221"/>
      <c r="D87" s="25">
        <v>0.5</v>
      </c>
      <c r="E87" s="90">
        <f t="shared" ref="E87:E97" si="8">C87*(D87/4)</f>
        <v>0</v>
      </c>
      <c r="F87" s="59" t="s">
        <v>82</v>
      </c>
    </row>
    <row r="88" spans="1:8" x14ac:dyDescent="0.2">
      <c r="A88" s="35">
        <v>3</v>
      </c>
      <c r="B88" s="62" t="s">
        <v>210</v>
      </c>
      <c r="C88" s="221"/>
      <c r="D88" s="25">
        <v>0.5</v>
      </c>
      <c r="E88" s="90">
        <f t="shared" si="8"/>
        <v>0</v>
      </c>
      <c r="F88" s="59" t="s">
        <v>82</v>
      </c>
    </row>
    <row r="89" spans="1:8" x14ac:dyDescent="0.2">
      <c r="A89" s="35">
        <v>4</v>
      </c>
      <c r="B89" s="62" t="s">
        <v>211</v>
      </c>
      <c r="C89" s="221"/>
      <c r="D89" s="25">
        <v>0.5</v>
      </c>
      <c r="E89" s="90">
        <f t="shared" si="8"/>
        <v>0</v>
      </c>
      <c r="F89" s="59" t="s">
        <v>82</v>
      </c>
    </row>
    <row r="90" spans="1:8" x14ac:dyDescent="0.2">
      <c r="A90" s="35">
        <v>5</v>
      </c>
      <c r="B90" s="62" t="s">
        <v>212</v>
      </c>
      <c r="C90" s="221"/>
      <c r="D90" s="25">
        <v>0.5</v>
      </c>
      <c r="E90" s="90">
        <f t="shared" si="8"/>
        <v>0</v>
      </c>
      <c r="F90" s="59" t="s">
        <v>82</v>
      </c>
    </row>
    <row r="91" spans="1:8" x14ac:dyDescent="0.2">
      <c r="A91" s="35">
        <v>6</v>
      </c>
      <c r="B91" s="62" t="s">
        <v>213</v>
      </c>
      <c r="C91" s="221"/>
      <c r="D91" s="25">
        <v>0.5</v>
      </c>
      <c r="E91" s="90">
        <f t="shared" si="8"/>
        <v>0</v>
      </c>
      <c r="F91" s="59" t="s">
        <v>82</v>
      </c>
    </row>
    <row r="92" spans="1:8" x14ac:dyDescent="0.2">
      <c r="A92" s="35">
        <v>7</v>
      </c>
      <c r="B92" s="62" t="s">
        <v>214</v>
      </c>
      <c r="C92" s="221"/>
      <c r="D92" s="25">
        <v>0.5</v>
      </c>
      <c r="E92" s="90">
        <f t="shared" si="8"/>
        <v>0</v>
      </c>
      <c r="F92" s="59" t="s">
        <v>82</v>
      </c>
    </row>
    <row r="93" spans="1:8" x14ac:dyDescent="0.2">
      <c r="A93" s="35">
        <v>8</v>
      </c>
      <c r="B93" s="62" t="s">
        <v>215</v>
      </c>
      <c r="C93" s="221"/>
      <c r="D93" s="25">
        <v>0.5</v>
      </c>
      <c r="E93" s="90">
        <f t="shared" si="8"/>
        <v>0</v>
      </c>
      <c r="F93" s="59" t="s">
        <v>82</v>
      </c>
    </row>
    <row r="94" spans="1:8" x14ac:dyDescent="0.2">
      <c r="A94" s="35">
        <v>9</v>
      </c>
      <c r="B94" s="62" t="s">
        <v>216</v>
      </c>
      <c r="C94" s="221"/>
      <c r="D94" s="25">
        <v>0.5</v>
      </c>
      <c r="E94" s="90">
        <f t="shared" si="8"/>
        <v>0</v>
      </c>
      <c r="F94" s="59" t="s">
        <v>82</v>
      </c>
    </row>
    <row r="95" spans="1:8" x14ac:dyDescent="0.2">
      <c r="A95" s="35">
        <v>10</v>
      </c>
      <c r="B95" s="62" t="s">
        <v>217</v>
      </c>
      <c r="C95" s="221"/>
      <c r="D95" s="25">
        <v>0.5</v>
      </c>
      <c r="E95" s="90">
        <f t="shared" si="8"/>
        <v>0</v>
      </c>
      <c r="F95" s="59" t="s">
        <v>82</v>
      </c>
    </row>
    <row r="96" spans="1:8" x14ac:dyDescent="0.2">
      <c r="A96" s="35">
        <v>11</v>
      </c>
      <c r="B96" s="62" t="s">
        <v>218</v>
      </c>
      <c r="C96" s="221"/>
      <c r="D96" s="25">
        <v>0.5</v>
      </c>
      <c r="E96" s="90">
        <f t="shared" si="8"/>
        <v>0</v>
      </c>
      <c r="F96" s="59" t="s">
        <v>82</v>
      </c>
    </row>
    <row r="97" spans="1:8" x14ac:dyDescent="0.2">
      <c r="A97" s="35">
        <v>12</v>
      </c>
      <c r="B97" s="62" t="s">
        <v>219</v>
      </c>
      <c r="C97" s="221"/>
      <c r="D97" s="25">
        <v>0.5</v>
      </c>
      <c r="E97" s="90">
        <f t="shared" si="8"/>
        <v>0</v>
      </c>
      <c r="F97" s="59" t="s">
        <v>82</v>
      </c>
    </row>
    <row r="98" spans="1:8" x14ac:dyDescent="0.2">
      <c r="A98" s="345" t="s">
        <v>230</v>
      </c>
      <c r="B98" s="346"/>
      <c r="C98" s="346"/>
      <c r="D98" s="347"/>
      <c r="E98" s="89">
        <f>SUM(E86:E97)</f>
        <v>0</v>
      </c>
      <c r="F98" s="59" t="s">
        <v>82</v>
      </c>
    </row>
    <row r="99" spans="1:8" x14ac:dyDescent="0.2">
      <c r="A99" s="345" t="s">
        <v>231</v>
      </c>
      <c r="B99" s="346"/>
      <c r="C99" s="346"/>
      <c r="D99" s="347"/>
      <c r="E99" s="116">
        <v>67</v>
      </c>
      <c r="F99" s="59" t="s">
        <v>82</v>
      </c>
    </row>
    <row r="100" spans="1:8" x14ac:dyDescent="0.2">
      <c r="A100" s="345" t="s">
        <v>222</v>
      </c>
      <c r="B100" s="346"/>
      <c r="C100" s="346"/>
      <c r="D100" s="347"/>
      <c r="E100" s="103">
        <f>E98*E99</f>
        <v>0</v>
      </c>
      <c r="F100" s="59" t="s">
        <v>82</v>
      </c>
    </row>
    <row r="102" spans="1:8" ht="31" x14ac:dyDescent="0.35">
      <c r="A102" s="406" t="s">
        <v>232</v>
      </c>
      <c r="B102" s="407"/>
      <c r="C102" s="407"/>
      <c r="D102" s="407"/>
      <c r="E102" s="407"/>
      <c r="F102" s="408"/>
      <c r="H102" t="s">
        <v>233</v>
      </c>
    </row>
    <row r="103" spans="1:8" x14ac:dyDescent="0.2">
      <c r="A103" s="110" t="s">
        <v>234</v>
      </c>
      <c r="B103" s="401"/>
      <c r="C103" s="402"/>
      <c r="D103" s="402"/>
      <c r="E103" s="402"/>
      <c r="F103" s="402"/>
    </row>
    <row r="104" spans="1:8" x14ac:dyDescent="0.2">
      <c r="A104" s="107" t="s">
        <v>235</v>
      </c>
      <c r="B104" s="401"/>
      <c r="C104" s="402"/>
      <c r="D104" s="402"/>
      <c r="E104" s="402"/>
      <c r="F104" s="402"/>
    </row>
    <row r="105" spans="1:8" ht="32" x14ac:dyDescent="0.2">
      <c r="A105" s="60" t="s">
        <v>203</v>
      </c>
      <c r="B105" s="61" t="s">
        <v>223</v>
      </c>
      <c r="C105" s="61" t="s">
        <v>227</v>
      </c>
      <c r="D105" s="61" t="s">
        <v>236</v>
      </c>
      <c r="E105" s="61" t="s">
        <v>229</v>
      </c>
      <c r="F105" s="61" t="s">
        <v>45</v>
      </c>
    </row>
    <row r="106" spans="1:8" x14ac:dyDescent="0.2">
      <c r="A106" s="35">
        <v>1</v>
      </c>
      <c r="B106" s="62" t="s">
        <v>208</v>
      </c>
      <c r="C106" s="221"/>
      <c r="D106" s="25"/>
      <c r="E106" s="88">
        <f>C106*D106</f>
        <v>0</v>
      </c>
      <c r="F106" s="59" t="s">
        <v>82</v>
      </c>
    </row>
    <row r="107" spans="1:8" x14ac:dyDescent="0.2">
      <c r="A107" s="35">
        <v>2</v>
      </c>
      <c r="B107" s="62" t="s">
        <v>209</v>
      </c>
      <c r="C107" s="221"/>
      <c r="D107" s="25"/>
      <c r="E107" s="88">
        <f t="shared" ref="E107:E117" si="9">C107*D107</f>
        <v>0</v>
      </c>
      <c r="F107" s="59" t="s">
        <v>82</v>
      </c>
    </row>
    <row r="108" spans="1:8" x14ac:dyDescent="0.2">
      <c r="A108" s="35">
        <v>3</v>
      </c>
      <c r="B108" s="62" t="s">
        <v>210</v>
      </c>
      <c r="C108" s="221"/>
      <c r="D108" s="25"/>
      <c r="E108" s="88">
        <f t="shared" si="9"/>
        <v>0</v>
      </c>
      <c r="F108" s="59" t="s">
        <v>82</v>
      </c>
    </row>
    <row r="109" spans="1:8" x14ac:dyDescent="0.2">
      <c r="A109" s="35">
        <v>4</v>
      </c>
      <c r="B109" s="62" t="s">
        <v>211</v>
      </c>
      <c r="C109" s="221"/>
      <c r="D109" s="25"/>
      <c r="E109" s="88">
        <f t="shared" si="9"/>
        <v>0</v>
      </c>
      <c r="F109" s="59" t="s">
        <v>82</v>
      </c>
    </row>
    <row r="110" spans="1:8" x14ac:dyDescent="0.2">
      <c r="A110" s="35">
        <v>5</v>
      </c>
      <c r="B110" s="62" t="s">
        <v>212</v>
      </c>
      <c r="C110" s="221"/>
      <c r="D110" s="25"/>
      <c r="E110" s="88">
        <f t="shared" si="9"/>
        <v>0</v>
      </c>
      <c r="F110" s="59" t="s">
        <v>82</v>
      </c>
    </row>
    <row r="111" spans="1:8" x14ac:dyDescent="0.2">
      <c r="A111" s="35">
        <v>6</v>
      </c>
      <c r="B111" s="62" t="s">
        <v>213</v>
      </c>
      <c r="C111" s="221"/>
      <c r="D111" s="25"/>
      <c r="E111" s="88">
        <f t="shared" si="9"/>
        <v>0</v>
      </c>
      <c r="F111" s="59" t="s">
        <v>82</v>
      </c>
    </row>
    <row r="112" spans="1:8" x14ac:dyDescent="0.2">
      <c r="A112" s="35">
        <v>7</v>
      </c>
      <c r="B112" s="62" t="s">
        <v>214</v>
      </c>
      <c r="C112" s="221"/>
      <c r="D112" s="25"/>
      <c r="E112" s="88">
        <f t="shared" si="9"/>
        <v>0</v>
      </c>
      <c r="F112" s="59" t="s">
        <v>82</v>
      </c>
    </row>
    <row r="113" spans="1:6" x14ac:dyDescent="0.2">
      <c r="A113" s="35">
        <v>8</v>
      </c>
      <c r="B113" s="62" t="s">
        <v>215</v>
      </c>
      <c r="C113" s="221"/>
      <c r="D113" s="25"/>
      <c r="E113" s="88">
        <f t="shared" si="9"/>
        <v>0</v>
      </c>
      <c r="F113" s="59" t="s">
        <v>82</v>
      </c>
    </row>
    <row r="114" spans="1:6" x14ac:dyDescent="0.2">
      <c r="A114" s="35">
        <v>9</v>
      </c>
      <c r="B114" s="62" t="s">
        <v>216</v>
      </c>
      <c r="C114" s="221"/>
      <c r="D114" s="25"/>
      <c r="E114" s="88">
        <f t="shared" si="9"/>
        <v>0</v>
      </c>
      <c r="F114" s="59" t="s">
        <v>82</v>
      </c>
    </row>
    <row r="115" spans="1:6" x14ac:dyDescent="0.2">
      <c r="A115" s="35">
        <v>10</v>
      </c>
      <c r="B115" s="62" t="s">
        <v>217</v>
      </c>
      <c r="C115" s="221"/>
      <c r="D115" s="25"/>
      <c r="E115" s="88">
        <f t="shared" si="9"/>
        <v>0</v>
      </c>
      <c r="F115" s="59" t="s">
        <v>82</v>
      </c>
    </row>
    <row r="116" spans="1:6" x14ac:dyDescent="0.2">
      <c r="A116" s="35">
        <v>11</v>
      </c>
      <c r="B116" s="62" t="s">
        <v>218</v>
      </c>
      <c r="C116" s="221"/>
      <c r="D116" s="25"/>
      <c r="E116" s="88">
        <f t="shared" si="9"/>
        <v>0</v>
      </c>
      <c r="F116" s="59" t="s">
        <v>82</v>
      </c>
    </row>
    <row r="117" spans="1:6" x14ac:dyDescent="0.2">
      <c r="A117" s="35">
        <v>12</v>
      </c>
      <c r="B117" s="62" t="s">
        <v>219</v>
      </c>
      <c r="C117" s="221"/>
      <c r="D117" s="25"/>
      <c r="E117" s="88">
        <f t="shared" si="9"/>
        <v>0</v>
      </c>
      <c r="F117" s="59" t="s">
        <v>82</v>
      </c>
    </row>
    <row r="118" spans="1:6" x14ac:dyDescent="0.2">
      <c r="A118" s="345" t="s">
        <v>237</v>
      </c>
      <c r="B118" s="346"/>
      <c r="C118" s="346"/>
      <c r="D118" s="347"/>
      <c r="E118" s="89">
        <f>SUM(E106:E117)</f>
        <v>0</v>
      </c>
      <c r="F118" s="59" t="s">
        <v>82</v>
      </c>
    </row>
    <row r="119" spans="1:6" x14ac:dyDescent="0.2">
      <c r="A119" s="345" t="s">
        <v>221</v>
      </c>
      <c r="B119" s="346"/>
      <c r="C119" s="346"/>
      <c r="D119" s="347"/>
      <c r="E119" s="104"/>
      <c r="F119" s="59" t="s">
        <v>82</v>
      </c>
    </row>
    <row r="120" spans="1:6" x14ac:dyDescent="0.2">
      <c r="A120" s="345" t="s">
        <v>222</v>
      </c>
      <c r="B120" s="346"/>
      <c r="C120" s="346"/>
      <c r="D120" s="347"/>
      <c r="E120" s="103">
        <f>E118*E119</f>
        <v>0</v>
      </c>
      <c r="F120" s="59" t="s">
        <v>82</v>
      </c>
    </row>
    <row r="122" spans="1:6" x14ac:dyDescent="0.2">
      <c r="A122" s="108" t="s">
        <v>238</v>
      </c>
      <c r="B122" s="405"/>
      <c r="C122" s="405"/>
      <c r="D122" s="405"/>
      <c r="E122" s="405"/>
      <c r="F122" s="405"/>
    </row>
    <row r="123" spans="1:6" x14ac:dyDescent="0.2">
      <c r="A123" s="107" t="s">
        <v>235</v>
      </c>
      <c r="B123" s="401"/>
      <c r="C123" s="402"/>
      <c r="D123" s="402"/>
      <c r="E123" s="402"/>
      <c r="F123" s="402"/>
    </row>
    <row r="124" spans="1:6" ht="32" x14ac:dyDescent="0.2">
      <c r="A124" s="60" t="s">
        <v>203</v>
      </c>
      <c r="B124" s="61" t="s">
        <v>223</v>
      </c>
      <c r="C124" s="61" t="s">
        <v>227</v>
      </c>
      <c r="D124" s="61" t="s">
        <v>236</v>
      </c>
      <c r="E124" s="61" t="s">
        <v>229</v>
      </c>
      <c r="F124" s="61" t="s">
        <v>45</v>
      </c>
    </row>
    <row r="125" spans="1:6" x14ac:dyDescent="0.2">
      <c r="A125" s="35">
        <v>1</v>
      </c>
      <c r="B125" s="62" t="s">
        <v>208</v>
      </c>
      <c r="C125" s="221"/>
      <c r="D125" s="25"/>
      <c r="E125" s="88">
        <f>C125*D125</f>
        <v>0</v>
      </c>
      <c r="F125" s="59" t="s">
        <v>82</v>
      </c>
    </row>
    <row r="126" spans="1:6" x14ac:dyDescent="0.2">
      <c r="A126" s="35">
        <v>2</v>
      </c>
      <c r="B126" s="62" t="s">
        <v>209</v>
      </c>
      <c r="C126" s="221"/>
      <c r="D126" s="25"/>
      <c r="E126" s="88">
        <f t="shared" ref="E126:E136" si="10">C126*D126</f>
        <v>0</v>
      </c>
      <c r="F126" s="59" t="s">
        <v>82</v>
      </c>
    </row>
    <row r="127" spans="1:6" x14ac:dyDescent="0.2">
      <c r="A127" s="35">
        <v>3</v>
      </c>
      <c r="B127" s="62" t="s">
        <v>210</v>
      </c>
      <c r="C127" s="221"/>
      <c r="D127" s="25"/>
      <c r="E127" s="88">
        <f t="shared" si="10"/>
        <v>0</v>
      </c>
      <c r="F127" s="59" t="s">
        <v>82</v>
      </c>
    </row>
    <row r="128" spans="1:6" x14ac:dyDescent="0.2">
      <c r="A128" s="35">
        <v>4</v>
      </c>
      <c r="B128" s="62" t="s">
        <v>211</v>
      </c>
      <c r="C128" s="221"/>
      <c r="D128" s="25"/>
      <c r="E128" s="88">
        <f t="shared" si="10"/>
        <v>0</v>
      </c>
      <c r="F128" s="59" t="s">
        <v>82</v>
      </c>
    </row>
    <row r="129" spans="1:6" x14ac:dyDescent="0.2">
      <c r="A129" s="35">
        <v>5</v>
      </c>
      <c r="B129" s="62" t="s">
        <v>212</v>
      </c>
      <c r="C129" s="221"/>
      <c r="D129" s="25"/>
      <c r="E129" s="88">
        <f t="shared" si="10"/>
        <v>0</v>
      </c>
      <c r="F129" s="59" t="s">
        <v>82</v>
      </c>
    </row>
    <row r="130" spans="1:6" x14ac:dyDescent="0.2">
      <c r="A130" s="35">
        <v>6</v>
      </c>
      <c r="B130" s="62" t="s">
        <v>213</v>
      </c>
      <c r="C130" s="221"/>
      <c r="D130" s="25"/>
      <c r="E130" s="88">
        <f t="shared" si="10"/>
        <v>0</v>
      </c>
      <c r="F130" s="59" t="s">
        <v>82</v>
      </c>
    </row>
    <row r="131" spans="1:6" x14ac:dyDescent="0.2">
      <c r="A131" s="35">
        <v>7</v>
      </c>
      <c r="B131" s="62" t="s">
        <v>214</v>
      </c>
      <c r="C131" s="221"/>
      <c r="D131" s="25"/>
      <c r="E131" s="88">
        <f t="shared" si="10"/>
        <v>0</v>
      </c>
      <c r="F131" s="59" t="s">
        <v>82</v>
      </c>
    </row>
    <row r="132" spans="1:6" x14ac:dyDescent="0.2">
      <c r="A132" s="35">
        <v>8</v>
      </c>
      <c r="B132" s="62" t="s">
        <v>215</v>
      </c>
      <c r="C132" s="221"/>
      <c r="D132" s="25"/>
      <c r="E132" s="88">
        <f t="shared" si="10"/>
        <v>0</v>
      </c>
      <c r="F132" s="59" t="s">
        <v>82</v>
      </c>
    </row>
    <row r="133" spans="1:6" x14ac:dyDescent="0.2">
      <c r="A133" s="35">
        <v>9</v>
      </c>
      <c r="B133" s="62" t="s">
        <v>216</v>
      </c>
      <c r="C133" s="221"/>
      <c r="D133" s="25"/>
      <c r="E133" s="88">
        <f t="shared" si="10"/>
        <v>0</v>
      </c>
      <c r="F133" s="59" t="s">
        <v>82</v>
      </c>
    </row>
    <row r="134" spans="1:6" x14ac:dyDescent="0.2">
      <c r="A134" s="35">
        <v>10</v>
      </c>
      <c r="B134" s="62" t="s">
        <v>217</v>
      </c>
      <c r="C134" s="221"/>
      <c r="D134" s="25"/>
      <c r="E134" s="88">
        <f t="shared" si="10"/>
        <v>0</v>
      </c>
      <c r="F134" s="59" t="s">
        <v>82</v>
      </c>
    </row>
    <row r="135" spans="1:6" x14ac:dyDescent="0.2">
      <c r="A135" s="35">
        <v>11</v>
      </c>
      <c r="B135" s="62" t="s">
        <v>218</v>
      </c>
      <c r="C135" s="221"/>
      <c r="D135" s="25"/>
      <c r="E135" s="88">
        <f t="shared" si="10"/>
        <v>0</v>
      </c>
      <c r="F135" s="59" t="s">
        <v>82</v>
      </c>
    </row>
    <row r="136" spans="1:6" x14ac:dyDescent="0.2">
      <c r="A136" s="35">
        <v>12</v>
      </c>
      <c r="B136" s="62" t="s">
        <v>219</v>
      </c>
      <c r="C136" s="221"/>
      <c r="D136" s="25"/>
      <c r="E136" s="88">
        <f t="shared" si="10"/>
        <v>0</v>
      </c>
      <c r="F136" s="59" t="s">
        <v>82</v>
      </c>
    </row>
    <row r="137" spans="1:6" x14ac:dyDescent="0.2">
      <c r="A137" s="345" t="s">
        <v>237</v>
      </c>
      <c r="B137" s="346"/>
      <c r="C137" s="346"/>
      <c r="D137" s="347"/>
      <c r="E137" s="89">
        <f>SUM(E125:E136)</f>
        <v>0</v>
      </c>
      <c r="F137" s="59" t="s">
        <v>82</v>
      </c>
    </row>
    <row r="138" spans="1:6" x14ac:dyDescent="0.2">
      <c r="A138" s="345" t="s">
        <v>221</v>
      </c>
      <c r="B138" s="346"/>
      <c r="C138" s="346"/>
      <c r="D138" s="347"/>
      <c r="E138" s="104"/>
      <c r="F138" s="59" t="s">
        <v>82</v>
      </c>
    </row>
    <row r="139" spans="1:6" x14ac:dyDescent="0.2">
      <c r="A139" s="345" t="s">
        <v>239</v>
      </c>
      <c r="B139" s="346"/>
      <c r="C139" s="346"/>
      <c r="D139" s="347"/>
      <c r="E139" s="103">
        <f>E137*E138</f>
        <v>0</v>
      </c>
      <c r="F139" s="59" t="s">
        <v>82</v>
      </c>
    </row>
    <row r="141" spans="1:6" x14ac:dyDescent="0.2">
      <c r="A141" s="114" t="s">
        <v>240</v>
      </c>
      <c r="B141" s="405"/>
      <c r="C141" s="405"/>
      <c r="D141" s="405"/>
      <c r="E141" s="405"/>
      <c r="F141" s="405"/>
    </row>
    <row r="142" spans="1:6" x14ac:dyDescent="0.2">
      <c r="A142" s="107" t="s">
        <v>235</v>
      </c>
      <c r="B142" s="401"/>
      <c r="C142" s="402"/>
      <c r="D142" s="402"/>
      <c r="E142" s="402"/>
      <c r="F142" s="402"/>
    </row>
    <row r="143" spans="1:6" ht="32" x14ac:dyDescent="0.2">
      <c r="A143" s="60" t="s">
        <v>203</v>
      </c>
      <c r="B143" s="61" t="s">
        <v>223</v>
      </c>
      <c r="C143" s="61" t="s">
        <v>227</v>
      </c>
      <c r="D143" s="61" t="s">
        <v>236</v>
      </c>
      <c r="E143" s="61" t="s">
        <v>229</v>
      </c>
      <c r="F143" s="61" t="s">
        <v>45</v>
      </c>
    </row>
    <row r="144" spans="1:6" x14ac:dyDescent="0.2">
      <c r="A144" s="35">
        <v>1</v>
      </c>
      <c r="B144" s="62" t="s">
        <v>208</v>
      </c>
      <c r="C144" s="221"/>
      <c r="D144" s="25"/>
      <c r="E144" s="88">
        <f>C144*D144</f>
        <v>0</v>
      </c>
      <c r="F144" s="59" t="s">
        <v>82</v>
      </c>
    </row>
    <row r="145" spans="1:6" x14ac:dyDescent="0.2">
      <c r="A145" s="35">
        <v>2</v>
      </c>
      <c r="B145" s="62" t="s">
        <v>209</v>
      </c>
      <c r="C145" s="221"/>
      <c r="D145" s="25"/>
      <c r="E145" s="88">
        <f t="shared" ref="E145:E155" si="11">C145*D145</f>
        <v>0</v>
      </c>
      <c r="F145" s="59" t="s">
        <v>82</v>
      </c>
    </row>
    <row r="146" spans="1:6" x14ac:dyDescent="0.2">
      <c r="A146" s="35">
        <v>3</v>
      </c>
      <c r="B146" s="62" t="s">
        <v>210</v>
      </c>
      <c r="C146" s="221"/>
      <c r="D146" s="25"/>
      <c r="E146" s="88">
        <f t="shared" si="11"/>
        <v>0</v>
      </c>
      <c r="F146" s="59" t="s">
        <v>82</v>
      </c>
    </row>
    <row r="147" spans="1:6" x14ac:dyDescent="0.2">
      <c r="A147" s="35">
        <v>4</v>
      </c>
      <c r="B147" s="62" t="s">
        <v>211</v>
      </c>
      <c r="C147" s="221"/>
      <c r="D147" s="25"/>
      <c r="E147" s="88">
        <f t="shared" si="11"/>
        <v>0</v>
      </c>
      <c r="F147" s="59" t="s">
        <v>82</v>
      </c>
    </row>
    <row r="148" spans="1:6" x14ac:dyDescent="0.2">
      <c r="A148" s="35">
        <v>5</v>
      </c>
      <c r="B148" s="62" t="s">
        <v>212</v>
      </c>
      <c r="C148" s="221"/>
      <c r="D148" s="25"/>
      <c r="E148" s="88">
        <f t="shared" si="11"/>
        <v>0</v>
      </c>
      <c r="F148" s="59" t="s">
        <v>82</v>
      </c>
    </row>
    <row r="149" spans="1:6" x14ac:dyDescent="0.2">
      <c r="A149" s="35">
        <v>6</v>
      </c>
      <c r="B149" s="62" t="s">
        <v>213</v>
      </c>
      <c r="C149" s="221"/>
      <c r="D149" s="25"/>
      <c r="E149" s="88">
        <f t="shared" si="11"/>
        <v>0</v>
      </c>
      <c r="F149" s="59" t="s">
        <v>82</v>
      </c>
    </row>
    <row r="150" spans="1:6" x14ac:dyDescent="0.2">
      <c r="A150" s="35">
        <v>7</v>
      </c>
      <c r="B150" s="62" t="s">
        <v>214</v>
      </c>
      <c r="C150" s="221"/>
      <c r="D150" s="25"/>
      <c r="E150" s="88">
        <f t="shared" si="11"/>
        <v>0</v>
      </c>
      <c r="F150" s="59" t="s">
        <v>82</v>
      </c>
    </row>
    <row r="151" spans="1:6" x14ac:dyDescent="0.2">
      <c r="A151" s="35">
        <v>8</v>
      </c>
      <c r="B151" s="62" t="s">
        <v>215</v>
      </c>
      <c r="C151" s="221"/>
      <c r="D151" s="25"/>
      <c r="E151" s="88">
        <f t="shared" si="11"/>
        <v>0</v>
      </c>
      <c r="F151" s="59" t="s">
        <v>82</v>
      </c>
    </row>
    <row r="152" spans="1:6" x14ac:dyDescent="0.2">
      <c r="A152" s="35">
        <v>9</v>
      </c>
      <c r="B152" s="62" t="s">
        <v>216</v>
      </c>
      <c r="C152" s="221"/>
      <c r="D152" s="25"/>
      <c r="E152" s="88">
        <f t="shared" si="11"/>
        <v>0</v>
      </c>
      <c r="F152" s="59" t="s">
        <v>82</v>
      </c>
    </row>
    <row r="153" spans="1:6" x14ac:dyDescent="0.2">
      <c r="A153" s="35">
        <v>10</v>
      </c>
      <c r="B153" s="62" t="s">
        <v>217</v>
      </c>
      <c r="C153" s="221"/>
      <c r="D153" s="25"/>
      <c r="E153" s="88">
        <f t="shared" si="11"/>
        <v>0</v>
      </c>
      <c r="F153" s="59" t="s">
        <v>82</v>
      </c>
    </row>
    <row r="154" spans="1:6" x14ac:dyDescent="0.2">
      <c r="A154" s="35">
        <v>11</v>
      </c>
      <c r="B154" s="62" t="s">
        <v>218</v>
      </c>
      <c r="C154" s="221"/>
      <c r="D154" s="25"/>
      <c r="E154" s="88">
        <f t="shared" si="11"/>
        <v>0</v>
      </c>
      <c r="F154" s="59" t="s">
        <v>82</v>
      </c>
    </row>
    <row r="155" spans="1:6" x14ac:dyDescent="0.2">
      <c r="A155" s="35">
        <v>12</v>
      </c>
      <c r="B155" s="62" t="s">
        <v>219</v>
      </c>
      <c r="C155" s="221"/>
      <c r="D155" s="25"/>
      <c r="E155" s="88">
        <f t="shared" si="11"/>
        <v>0</v>
      </c>
      <c r="F155" s="59" t="s">
        <v>82</v>
      </c>
    </row>
    <row r="156" spans="1:6" x14ac:dyDescent="0.2">
      <c r="A156" s="345" t="s">
        <v>237</v>
      </c>
      <c r="B156" s="346"/>
      <c r="C156" s="346"/>
      <c r="D156" s="347"/>
      <c r="E156" s="89">
        <f>SUM(E144:E155)</f>
        <v>0</v>
      </c>
      <c r="F156" s="59" t="s">
        <v>82</v>
      </c>
    </row>
    <row r="157" spans="1:6" x14ac:dyDescent="0.2">
      <c r="A157" s="345" t="s">
        <v>221</v>
      </c>
      <c r="B157" s="346"/>
      <c r="C157" s="346"/>
      <c r="D157" s="347"/>
      <c r="E157" s="104"/>
      <c r="F157" s="59" t="s">
        <v>82</v>
      </c>
    </row>
    <row r="158" spans="1:6" x14ac:dyDescent="0.2">
      <c r="A158" s="345" t="s">
        <v>239</v>
      </c>
      <c r="B158" s="346"/>
      <c r="C158" s="346"/>
      <c r="D158" s="347"/>
      <c r="E158" s="103">
        <f>E156*E157</f>
        <v>0</v>
      </c>
      <c r="F158" s="59" t="s">
        <v>82</v>
      </c>
    </row>
    <row r="160" spans="1:6" x14ac:dyDescent="0.2">
      <c r="A160" s="108" t="s">
        <v>241</v>
      </c>
      <c r="B160" s="405"/>
      <c r="C160" s="405"/>
      <c r="D160" s="405"/>
      <c r="E160" s="405"/>
      <c r="F160" s="405"/>
    </row>
    <row r="161" spans="1:6" x14ac:dyDescent="0.2">
      <c r="A161" s="107" t="s">
        <v>235</v>
      </c>
      <c r="B161" s="401"/>
      <c r="C161" s="402"/>
      <c r="D161" s="402"/>
      <c r="E161" s="402"/>
      <c r="F161" s="402"/>
    </row>
    <row r="162" spans="1:6" ht="32" x14ac:dyDescent="0.2">
      <c r="A162" s="60" t="s">
        <v>203</v>
      </c>
      <c r="B162" s="61" t="s">
        <v>223</v>
      </c>
      <c r="C162" s="61" t="s">
        <v>227</v>
      </c>
      <c r="D162" s="61" t="s">
        <v>236</v>
      </c>
      <c r="E162" s="61" t="s">
        <v>229</v>
      </c>
      <c r="F162" s="61" t="s">
        <v>45</v>
      </c>
    </row>
    <row r="163" spans="1:6" x14ac:dyDescent="0.2">
      <c r="A163" s="35">
        <v>1</v>
      </c>
      <c r="B163" s="62" t="s">
        <v>208</v>
      </c>
      <c r="C163" s="221"/>
      <c r="D163" s="25"/>
      <c r="E163" s="88">
        <f>C163*D163</f>
        <v>0</v>
      </c>
      <c r="F163" s="59" t="s">
        <v>82</v>
      </c>
    </row>
    <row r="164" spans="1:6" x14ac:dyDescent="0.2">
      <c r="A164" s="35">
        <v>2</v>
      </c>
      <c r="B164" s="62" t="s">
        <v>209</v>
      </c>
      <c r="C164" s="221"/>
      <c r="D164" s="25"/>
      <c r="E164" s="88">
        <f t="shared" ref="E164:E174" si="12">C164*D164</f>
        <v>0</v>
      </c>
      <c r="F164" s="59" t="s">
        <v>82</v>
      </c>
    </row>
    <row r="165" spans="1:6" x14ac:dyDescent="0.2">
      <c r="A165" s="35">
        <v>3</v>
      </c>
      <c r="B165" s="62" t="s">
        <v>210</v>
      </c>
      <c r="C165" s="221"/>
      <c r="D165" s="25"/>
      <c r="E165" s="88">
        <f t="shared" si="12"/>
        <v>0</v>
      </c>
      <c r="F165" s="59" t="s">
        <v>82</v>
      </c>
    </row>
    <row r="166" spans="1:6" x14ac:dyDescent="0.2">
      <c r="A166" s="35">
        <v>4</v>
      </c>
      <c r="B166" s="62" t="s">
        <v>211</v>
      </c>
      <c r="C166" s="221"/>
      <c r="D166" s="25"/>
      <c r="E166" s="88">
        <f t="shared" si="12"/>
        <v>0</v>
      </c>
      <c r="F166" s="59" t="s">
        <v>82</v>
      </c>
    </row>
    <row r="167" spans="1:6" x14ac:dyDescent="0.2">
      <c r="A167" s="35">
        <v>5</v>
      </c>
      <c r="B167" s="62" t="s">
        <v>212</v>
      </c>
      <c r="C167" s="221"/>
      <c r="D167" s="25"/>
      <c r="E167" s="88">
        <f t="shared" si="12"/>
        <v>0</v>
      </c>
      <c r="F167" s="59" t="s">
        <v>82</v>
      </c>
    </row>
    <row r="168" spans="1:6" x14ac:dyDescent="0.2">
      <c r="A168" s="35">
        <v>6</v>
      </c>
      <c r="B168" s="62" t="s">
        <v>213</v>
      </c>
      <c r="C168" s="221"/>
      <c r="D168" s="25"/>
      <c r="E168" s="88">
        <f t="shared" si="12"/>
        <v>0</v>
      </c>
      <c r="F168" s="59" t="s">
        <v>82</v>
      </c>
    </row>
    <row r="169" spans="1:6" x14ac:dyDescent="0.2">
      <c r="A169" s="35">
        <v>7</v>
      </c>
      <c r="B169" s="62" t="s">
        <v>214</v>
      </c>
      <c r="C169" s="221"/>
      <c r="D169" s="25"/>
      <c r="E169" s="88">
        <f t="shared" si="12"/>
        <v>0</v>
      </c>
      <c r="F169" s="59" t="s">
        <v>82</v>
      </c>
    </row>
    <row r="170" spans="1:6" x14ac:dyDescent="0.2">
      <c r="A170" s="35">
        <v>8</v>
      </c>
      <c r="B170" s="62" t="s">
        <v>215</v>
      </c>
      <c r="C170" s="221"/>
      <c r="D170" s="25"/>
      <c r="E170" s="88">
        <f t="shared" si="12"/>
        <v>0</v>
      </c>
      <c r="F170" s="59" t="s">
        <v>82</v>
      </c>
    </row>
    <row r="171" spans="1:6" x14ac:dyDescent="0.2">
      <c r="A171" s="35">
        <v>9</v>
      </c>
      <c r="B171" s="62" t="s">
        <v>216</v>
      </c>
      <c r="C171" s="221"/>
      <c r="D171" s="25"/>
      <c r="E171" s="88">
        <f t="shared" si="12"/>
        <v>0</v>
      </c>
      <c r="F171" s="59" t="s">
        <v>82</v>
      </c>
    </row>
    <row r="172" spans="1:6" x14ac:dyDescent="0.2">
      <c r="A172" s="35">
        <v>10</v>
      </c>
      <c r="B172" s="62" t="s">
        <v>217</v>
      </c>
      <c r="C172" s="221"/>
      <c r="D172" s="25"/>
      <c r="E172" s="88">
        <f t="shared" si="12"/>
        <v>0</v>
      </c>
      <c r="F172" s="59" t="s">
        <v>82</v>
      </c>
    </row>
    <row r="173" spans="1:6" x14ac:dyDescent="0.2">
      <c r="A173" s="35">
        <v>11</v>
      </c>
      <c r="B173" s="62" t="s">
        <v>218</v>
      </c>
      <c r="C173" s="221"/>
      <c r="D173" s="25"/>
      <c r="E173" s="88">
        <f t="shared" si="12"/>
        <v>0</v>
      </c>
      <c r="F173" s="59" t="s">
        <v>82</v>
      </c>
    </row>
    <row r="174" spans="1:6" x14ac:dyDescent="0.2">
      <c r="A174" s="35">
        <v>12</v>
      </c>
      <c r="B174" s="62" t="s">
        <v>219</v>
      </c>
      <c r="C174" s="221"/>
      <c r="D174" s="25"/>
      <c r="E174" s="88">
        <f t="shared" si="12"/>
        <v>0</v>
      </c>
      <c r="F174" s="59" t="s">
        <v>82</v>
      </c>
    </row>
    <row r="175" spans="1:6" x14ac:dyDescent="0.2">
      <c r="A175" s="345" t="s">
        <v>237</v>
      </c>
      <c r="B175" s="346"/>
      <c r="C175" s="346"/>
      <c r="D175" s="347"/>
      <c r="E175" s="89">
        <f>SUM(E163:E174)</f>
        <v>0</v>
      </c>
      <c r="F175" s="59" t="s">
        <v>82</v>
      </c>
    </row>
    <row r="176" spans="1:6" x14ac:dyDescent="0.2">
      <c r="A176" s="345" t="s">
        <v>221</v>
      </c>
      <c r="B176" s="346"/>
      <c r="C176" s="346"/>
      <c r="D176" s="347"/>
      <c r="E176" s="104"/>
      <c r="F176" s="59" t="s">
        <v>82</v>
      </c>
    </row>
    <row r="177" spans="1:6" x14ac:dyDescent="0.2">
      <c r="A177" s="345" t="s">
        <v>239</v>
      </c>
      <c r="B177" s="346"/>
      <c r="C177" s="346"/>
      <c r="D177" s="347"/>
      <c r="E177" s="103">
        <f>E175*E176</f>
        <v>0</v>
      </c>
      <c r="F177" s="59" t="s">
        <v>82</v>
      </c>
    </row>
    <row r="179" spans="1:6" x14ac:dyDescent="0.2">
      <c r="A179" s="108" t="s">
        <v>242</v>
      </c>
      <c r="B179" s="405"/>
      <c r="C179" s="405"/>
      <c r="D179" s="405"/>
      <c r="E179" s="405"/>
      <c r="F179" s="405"/>
    </row>
    <row r="180" spans="1:6" x14ac:dyDescent="0.2">
      <c r="A180" s="107" t="s">
        <v>235</v>
      </c>
      <c r="B180" s="401"/>
      <c r="C180" s="402"/>
      <c r="D180" s="402"/>
      <c r="E180" s="402"/>
      <c r="F180" s="402"/>
    </row>
    <row r="181" spans="1:6" ht="32" x14ac:dyDescent="0.2">
      <c r="A181" s="60" t="s">
        <v>203</v>
      </c>
      <c r="B181" s="61" t="s">
        <v>223</v>
      </c>
      <c r="C181" s="61" t="s">
        <v>227</v>
      </c>
      <c r="D181" s="61" t="s">
        <v>236</v>
      </c>
      <c r="E181" s="61" t="s">
        <v>229</v>
      </c>
      <c r="F181" s="61" t="s">
        <v>45</v>
      </c>
    </row>
    <row r="182" spans="1:6" x14ac:dyDescent="0.2">
      <c r="A182" s="35">
        <v>1</v>
      </c>
      <c r="B182" s="62" t="s">
        <v>208</v>
      </c>
      <c r="C182" s="221"/>
      <c r="D182" s="25">
        <v>0.5</v>
      </c>
      <c r="E182" s="88">
        <f>C182*D182</f>
        <v>0</v>
      </c>
      <c r="F182" s="59" t="s">
        <v>82</v>
      </c>
    </row>
    <row r="183" spans="1:6" x14ac:dyDescent="0.2">
      <c r="A183" s="35">
        <v>2</v>
      </c>
      <c r="B183" s="62" t="s">
        <v>209</v>
      </c>
      <c r="C183" s="221"/>
      <c r="D183" s="25">
        <v>0.5</v>
      </c>
      <c r="E183" s="88">
        <f t="shared" ref="E183:E193" si="13">C183*D183</f>
        <v>0</v>
      </c>
      <c r="F183" s="59" t="s">
        <v>82</v>
      </c>
    </row>
    <row r="184" spans="1:6" x14ac:dyDescent="0.2">
      <c r="A184" s="35">
        <v>3</v>
      </c>
      <c r="B184" s="62" t="s">
        <v>210</v>
      </c>
      <c r="C184" s="221"/>
      <c r="D184" s="25">
        <v>0.5</v>
      </c>
      <c r="E184" s="88">
        <f t="shared" si="13"/>
        <v>0</v>
      </c>
      <c r="F184" s="59" t="s">
        <v>82</v>
      </c>
    </row>
    <row r="185" spans="1:6" x14ac:dyDescent="0.2">
      <c r="A185" s="35">
        <v>4</v>
      </c>
      <c r="B185" s="62" t="s">
        <v>211</v>
      </c>
      <c r="C185" s="221"/>
      <c r="D185" s="25">
        <v>0.5</v>
      </c>
      <c r="E185" s="88">
        <f t="shared" si="13"/>
        <v>0</v>
      </c>
      <c r="F185" s="59" t="s">
        <v>82</v>
      </c>
    </row>
    <row r="186" spans="1:6" x14ac:dyDescent="0.2">
      <c r="A186" s="35">
        <v>5</v>
      </c>
      <c r="B186" s="62" t="s">
        <v>212</v>
      </c>
      <c r="C186" s="221"/>
      <c r="D186" s="25">
        <v>0.5</v>
      </c>
      <c r="E186" s="88">
        <f t="shared" si="13"/>
        <v>0</v>
      </c>
      <c r="F186" s="59" t="s">
        <v>82</v>
      </c>
    </row>
    <row r="187" spans="1:6" x14ac:dyDescent="0.2">
      <c r="A187" s="35">
        <v>6</v>
      </c>
      <c r="B187" s="62" t="s">
        <v>213</v>
      </c>
      <c r="C187" s="221"/>
      <c r="D187" s="25">
        <v>0.5</v>
      </c>
      <c r="E187" s="88">
        <f t="shared" si="13"/>
        <v>0</v>
      </c>
      <c r="F187" s="59" t="s">
        <v>82</v>
      </c>
    </row>
    <row r="188" spans="1:6" x14ac:dyDescent="0.2">
      <c r="A188" s="35">
        <v>7</v>
      </c>
      <c r="B188" s="62" t="s">
        <v>214</v>
      </c>
      <c r="C188" s="221"/>
      <c r="D188" s="25">
        <v>0.5</v>
      </c>
      <c r="E188" s="88">
        <f t="shared" si="13"/>
        <v>0</v>
      </c>
      <c r="F188" s="59" t="s">
        <v>82</v>
      </c>
    </row>
    <row r="189" spans="1:6" x14ac:dyDescent="0.2">
      <c r="A189" s="35">
        <v>8</v>
      </c>
      <c r="B189" s="62" t="s">
        <v>215</v>
      </c>
      <c r="C189" s="221"/>
      <c r="D189" s="25">
        <v>0.5</v>
      </c>
      <c r="E189" s="88">
        <f t="shared" si="13"/>
        <v>0</v>
      </c>
      <c r="F189" s="59" t="s">
        <v>82</v>
      </c>
    </row>
    <row r="190" spans="1:6" x14ac:dyDescent="0.2">
      <c r="A190" s="35">
        <v>9</v>
      </c>
      <c r="B190" s="62" t="s">
        <v>216</v>
      </c>
      <c r="C190" s="221"/>
      <c r="D190" s="25">
        <v>0.5</v>
      </c>
      <c r="E190" s="88">
        <f t="shared" si="13"/>
        <v>0</v>
      </c>
      <c r="F190" s="59" t="s">
        <v>82</v>
      </c>
    </row>
    <row r="191" spans="1:6" x14ac:dyDescent="0.2">
      <c r="A191" s="35">
        <v>10</v>
      </c>
      <c r="B191" s="62" t="s">
        <v>217</v>
      </c>
      <c r="C191" s="221"/>
      <c r="D191" s="25">
        <v>0.5</v>
      </c>
      <c r="E191" s="88">
        <f t="shared" si="13"/>
        <v>0</v>
      </c>
      <c r="F191" s="59" t="s">
        <v>82</v>
      </c>
    </row>
    <row r="192" spans="1:6" x14ac:dyDescent="0.2">
      <c r="A192" s="35">
        <v>11</v>
      </c>
      <c r="B192" s="62" t="s">
        <v>218</v>
      </c>
      <c r="C192" s="221"/>
      <c r="D192" s="25">
        <v>0.5</v>
      </c>
      <c r="E192" s="88">
        <f t="shared" si="13"/>
        <v>0</v>
      </c>
      <c r="F192" s="59" t="s">
        <v>82</v>
      </c>
    </row>
    <row r="193" spans="1:6" x14ac:dyDescent="0.2">
      <c r="A193" s="35">
        <v>12</v>
      </c>
      <c r="B193" s="62" t="s">
        <v>219</v>
      </c>
      <c r="C193" s="221"/>
      <c r="D193" s="25">
        <v>0.5</v>
      </c>
      <c r="E193" s="88">
        <f t="shared" si="13"/>
        <v>0</v>
      </c>
      <c r="F193" s="59" t="s">
        <v>82</v>
      </c>
    </row>
    <row r="194" spans="1:6" x14ac:dyDescent="0.2">
      <c r="A194" s="345" t="s">
        <v>237</v>
      </c>
      <c r="B194" s="346"/>
      <c r="C194" s="346"/>
      <c r="D194" s="347"/>
      <c r="E194" s="89">
        <f>SUM(E182:E193)</f>
        <v>0</v>
      </c>
      <c r="F194" s="59" t="s">
        <v>82</v>
      </c>
    </row>
    <row r="195" spans="1:6" x14ac:dyDescent="0.2">
      <c r="A195" s="345" t="s">
        <v>221</v>
      </c>
      <c r="B195" s="346"/>
      <c r="C195" s="346"/>
      <c r="D195" s="347"/>
      <c r="E195" s="104"/>
      <c r="F195" s="59" t="s">
        <v>82</v>
      </c>
    </row>
    <row r="196" spans="1:6" x14ac:dyDescent="0.2">
      <c r="A196" s="345" t="s">
        <v>239</v>
      </c>
      <c r="B196" s="346"/>
      <c r="C196" s="346"/>
      <c r="D196" s="347"/>
      <c r="E196" s="103">
        <f>E194*E195</f>
        <v>0</v>
      </c>
      <c r="F196" s="59" t="s">
        <v>82</v>
      </c>
    </row>
    <row r="198" spans="1:6" x14ac:dyDescent="0.2">
      <c r="A198" s="108" t="s">
        <v>243</v>
      </c>
      <c r="B198" s="405"/>
      <c r="C198" s="405"/>
      <c r="D198" s="405"/>
      <c r="E198" s="405"/>
      <c r="F198" s="405"/>
    </row>
    <row r="199" spans="1:6" x14ac:dyDescent="0.2">
      <c r="A199" s="107" t="s">
        <v>235</v>
      </c>
      <c r="B199" s="401"/>
      <c r="C199" s="402"/>
      <c r="D199" s="402"/>
      <c r="E199" s="402"/>
      <c r="F199" s="402"/>
    </row>
    <row r="200" spans="1:6" ht="32" x14ac:dyDescent="0.2">
      <c r="A200" s="60" t="s">
        <v>203</v>
      </c>
      <c r="B200" s="61" t="s">
        <v>223</v>
      </c>
      <c r="C200" s="61" t="s">
        <v>227</v>
      </c>
      <c r="D200" s="61" t="s">
        <v>236</v>
      </c>
      <c r="E200" s="61" t="s">
        <v>229</v>
      </c>
      <c r="F200" s="61" t="s">
        <v>45</v>
      </c>
    </row>
    <row r="201" spans="1:6" x14ac:dyDescent="0.2">
      <c r="A201" s="35">
        <v>1</v>
      </c>
      <c r="B201" s="62" t="s">
        <v>208</v>
      </c>
      <c r="C201" s="221"/>
      <c r="D201" s="25">
        <v>0.5</v>
      </c>
      <c r="E201" s="88">
        <f>C201*D201</f>
        <v>0</v>
      </c>
      <c r="F201" s="59" t="s">
        <v>82</v>
      </c>
    </row>
    <row r="202" spans="1:6" x14ac:dyDescent="0.2">
      <c r="A202" s="35">
        <v>2</v>
      </c>
      <c r="B202" s="62" t="s">
        <v>209</v>
      </c>
      <c r="C202" s="221"/>
      <c r="D202" s="25">
        <v>0.5</v>
      </c>
      <c r="E202" s="88">
        <f t="shared" ref="E202:E212" si="14">C202*D202</f>
        <v>0</v>
      </c>
      <c r="F202" s="59" t="s">
        <v>82</v>
      </c>
    </row>
    <row r="203" spans="1:6" x14ac:dyDescent="0.2">
      <c r="A203" s="35">
        <v>3</v>
      </c>
      <c r="B203" s="62" t="s">
        <v>210</v>
      </c>
      <c r="C203" s="221"/>
      <c r="D203" s="25">
        <v>0.5</v>
      </c>
      <c r="E203" s="88">
        <f t="shared" si="14"/>
        <v>0</v>
      </c>
      <c r="F203" s="59" t="s">
        <v>82</v>
      </c>
    </row>
    <row r="204" spans="1:6" x14ac:dyDescent="0.2">
      <c r="A204" s="35">
        <v>4</v>
      </c>
      <c r="B204" s="62" t="s">
        <v>211</v>
      </c>
      <c r="C204" s="221"/>
      <c r="D204" s="25">
        <v>0.5</v>
      </c>
      <c r="E204" s="88">
        <f t="shared" si="14"/>
        <v>0</v>
      </c>
      <c r="F204" s="59" t="s">
        <v>82</v>
      </c>
    </row>
    <row r="205" spans="1:6" x14ac:dyDescent="0.2">
      <c r="A205" s="35">
        <v>5</v>
      </c>
      <c r="B205" s="62" t="s">
        <v>212</v>
      </c>
      <c r="C205" s="221"/>
      <c r="D205" s="25">
        <v>0.5</v>
      </c>
      <c r="E205" s="88">
        <f t="shared" si="14"/>
        <v>0</v>
      </c>
      <c r="F205" s="59" t="s">
        <v>82</v>
      </c>
    </row>
    <row r="206" spans="1:6" x14ac:dyDescent="0.2">
      <c r="A206" s="35">
        <v>6</v>
      </c>
      <c r="B206" s="62" t="s">
        <v>213</v>
      </c>
      <c r="C206" s="221"/>
      <c r="D206" s="25">
        <v>0.5</v>
      </c>
      <c r="E206" s="88">
        <f t="shared" si="14"/>
        <v>0</v>
      </c>
      <c r="F206" s="59" t="s">
        <v>82</v>
      </c>
    </row>
    <row r="207" spans="1:6" x14ac:dyDescent="0.2">
      <c r="A207" s="35">
        <v>7</v>
      </c>
      <c r="B207" s="62" t="s">
        <v>214</v>
      </c>
      <c r="C207" s="221"/>
      <c r="D207" s="25">
        <v>0.5</v>
      </c>
      <c r="E207" s="88">
        <f t="shared" si="14"/>
        <v>0</v>
      </c>
      <c r="F207" s="59" t="s">
        <v>82</v>
      </c>
    </row>
    <row r="208" spans="1:6" x14ac:dyDescent="0.2">
      <c r="A208" s="35">
        <v>8</v>
      </c>
      <c r="B208" s="62" t="s">
        <v>215</v>
      </c>
      <c r="C208" s="221"/>
      <c r="D208" s="25">
        <v>0.5</v>
      </c>
      <c r="E208" s="88">
        <f t="shared" si="14"/>
        <v>0</v>
      </c>
      <c r="F208" s="59" t="s">
        <v>82</v>
      </c>
    </row>
    <row r="209" spans="1:6" x14ac:dyDescent="0.2">
      <c r="A209" s="35">
        <v>9</v>
      </c>
      <c r="B209" s="62" t="s">
        <v>216</v>
      </c>
      <c r="C209" s="221"/>
      <c r="D209" s="25">
        <v>0.5</v>
      </c>
      <c r="E209" s="88">
        <f t="shared" si="14"/>
        <v>0</v>
      </c>
      <c r="F209" s="59" t="s">
        <v>82</v>
      </c>
    </row>
    <row r="210" spans="1:6" x14ac:dyDescent="0.2">
      <c r="A210" s="35">
        <v>10</v>
      </c>
      <c r="B210" s="62" t="s">
        <v>217</v>
      </c>
      <c r="C210" s="221"/>
      <c r="D210" s="25">
        <v>0.5</v>
      </c>
      <c r="E210" s="88">
        <f t="shared" si="14"/>
        <v>0</v>
      </c>
      <c r="F210" s="59" t="s">
        <v>82</v>
      </c>
    </row>
    <row r="211" spans="1:6" x14ac:dyDescent="0.2">
      <c r="A211" s="35">
        <v>11</v>
      </c>
      <c r="B211" s="62" t="s">
        <v>218</v>
      </c>
      <c r="C211" s="221"/>
      <c r="D211" s="25">
        <v>0.5</v>
      </c>
      <c r="E211" s="88">
        <f t="shared" si="14"/>
        <v>0</v>
      </c>
      <c r="F211" s="59" t="s">
        <v>82</v>
      </c>
    </row>
    <row r="212" spans="1:6" x14ac:dyDescent="0.2">
      <c r="A212" s="35">
        <v>12</v>
      </c>
      <c r="B212" s="62" t="s">
        <v>219</v>
      </c>
      <c r="C212" s="221"/>
      <c r="D212" s="25">
        <v>0.5</v>
      </c>
      <c r="E212" s="88">
        <f t="shared" si="14"/>
        <v>0</v>
      </c>
      <c r="F212" s="59" t="s">
        <v>82</v>
      </c>
    </row>
    <row r="213" spans="1:6" x14ac:dyDescent="0.2">
      <c r="A213" s="345" t="s">
        <v>237</v>
      </c>
      <c r="B213" s="346"/>
      <c r="C213" s="346"/>
      <c r="D213" s="347"/>
      <c r="E213" s="89">
        <f>SUM(E201:E212)</f>
        <v>0</v>
      </c>
      <c r="F213" s="59" t="s">
        <v>82</v>
      </c>
    </row>
    <row r="214" spans="1:6" x14ac:dyDescent="0.2">
      <c r="A214" s="345" t="s">
        <v>221</v>
      </c>
      <c r="B214" s="346"/>
      <c r="C214" s="346"/>
      <c r="D214" s="347"/>
      <c r="E214" s="104">
        <v>60</v>
      </c>
      <c r="F214" s="59" t="s">
        <v>82</v>
      </c>
    </row>
    <row r="215" spans="1:6" x14ac:dyDescent="0.2">
      <c r="A215" s="345" t="s">
        <v>239</v>
      </c>
      <c r="B215" s="346"/>
      <c r="C215" s="346"/>
      <c r="D215" s="347"/>
      <c r="E215" s="103">
        <f>E213*E214</f>
        <v>0</v>
      </c>
      <c r="F215" s="59" t="s">
        <v>82</v>
      </c>
    </row>
    <row r="217" spans="1:6" ht="120" customHeight="1" x14ac:dyDescent="0.35">
      <c r="A217" s="403" t="s">
        <v>244</v>
      </c>
      <c r="B217" s="404"/>
      <c r="C217" s="404"/>
      <c r="D217" s="404"/>
      <c r="E217" s="404"/>
      <c r="F217" s="404"/>
    </row>
    <row r="219" spans="1:6" ht="19" x14ac:dyDescent="0.2">
      <c r="A219" s="111" t="s">
        <v>245</v>
      </c>
      <c r="B219" s="112" t="s">
        <v>246</v>
      </c>
      <c r="C219" s="400" t="s">
        <v>82</v>
      </c>
      <c r="D219" s="400"/>
      <c r="E219" s="400"/>
      <c r="F219" s="400"/>
    </row>
    <row r="220" spans="1:6" x14ac:dyDescent="0.2">
      <c r="A220" s="345" t="s">
        <v>247</v>
      </c>
      <c r="B220" s="346"/>
      <c r="C220" s="346"/>
      <c r="D220" s="347"/>
      <c r="E220" s="104"/>
      <c r="F220" s="113" t="s">
        <v>82</v>
      </c>
    </row>
    <row r="222" spans="1:6" ht="19" x14ac:dyDescent="0.2">
      <c r="A222" s="111" t="s">
        <v>248</v>
      </c>
      <c r="B222" s="112" t="s">
        <v>246</v>
      </c>
      <c r="C222" s="400" t="s">
        <v>82</v>
      </c>
      <c r="D222" s="400"/>
      <c r="E222" s="400"/>
      <c r="F222" s="400"/>
    </row>
    <row r="223" spans="1:6" x14ac:dyDescent="0.2">
      <c r="A223" s="345" t="s">
        <v>247</v>
      </c>
      <c r="B223" s="346"/>
      <c r="C223" s="346"/>
      <c r="D223" s="347"/>
      <c r="E223" s="104"/>
      <c r="F223" s="113" t="s">
        <v>82</v>
      </c>
    </row>
    <row r="225" spans="1:6" ht="19" x14ac:dyDescent="0.2">
      <c r="A225" s="111" t="s">
        <v>249</v>
      </c>
      <c r="B225" s="112" t="s">
        <v>246</v>
      </c>
      <c r="C225" s="400" t="s">
        <v>82</v>
      </c>
      <c r="D225" s="400"/>
      <c r="E225" s="400"/>
      <c r="F225" s="400"/>
    </row>
    <row r="226" spans="1:6" x14ac:dyDescent="0.2">
      <c r="A226" s="345" t="s">
        <v>247</v>
      </c>
      <c r="B226" s="346"/>
      <c r="C226" s="346"/>
      <c r="D226" s="347"/>
      <c r="E226" s="104"/>
      <c r="F226" s="113" t="s">
        <v>82</v>
      </c>
    </row>
    <row r="228" spans="1:6" ht="19" x14ac:dyDescent="0.2">
      <c r="A228" s="111" t="s">
        <v>250</v>
      </c>
      <c r="B228" s="112" t="s">
        <v>246</v>
      </c>
      <c r="C228" s="400" t="s">
        <v>82</v>
      </c>
      <c r="D228" s="400"/>
      <c r="E228" s="400"/>
      <c r="F228" s="400"/>
    </row>
    <row r="229" spans="1:6" x14ac:dyDescent="0.2">
      <c r="A229" s="345" t="s">
        <v>247</v>
      </c>
      <c r="B229" s="346"/>
      <c r="C229" s="346"/>
      <c r="D229" s="347"/>
      <c r="E229" s="104"/>
      <c r="F229" s="113" t="s">
        <v>82</v>
      </c>
    </row>
    <row r="231" spans="1:6" ht="19" x14ac:dyDescent="0.2">
      <c r="A231" s="111" t="s">
        <v>250</v>
      </c>
      <c r="B231" s="112" t="s">
        <v>246</v>
      </c>
      <c r="C231" s="400" t="s">
        <v>82</v>
      </c>
      <c r="D231" s="400"/>
      <c r="E231" s="400"/>
      <c r="F231" s="400"/>
    </row>
    <row r="232" spans="1:6" x14ac:dyDescent="0.2">
      <c r="A232" s="345" t="s">
        <v>247</v>
      </c>
      <c r="B232" s="346"/>
      <c r="C232" s="346"/>
      <c r="D232" s="347"/>
      <c r="E232" s="104"/>
      <c r="F232" s="113" t="s">
        <v>82</v>
      </c>
    </row>
    <row r="234" spans="1:6" ht="19" x14ac:dyDescent="0.2">
      <c r="A234" s="111" t="s">
        <v>251</v>
      </c>
      <c r="B234" s="112" t="s">
        <v>246</v>
      </c>
      <c r="C234" s="400" t="s">
        <v>82</v>
      </c>
      <c r="D234" s="400"/>
      <c r="E234" s="400"/>
      <c r="F234" s="400"/>
    </row>
    <row r="235" spans="1:6" x14ac:dyDescent="0.2">
      <c r="A235" s="345" t="s">
        <v>247</v>
      </c>
      <c r="B235" s="346"/>
      <c r="C235" s="346"/>
      <c r="D235" s="347"/>
      <c r="E235" s="104"/>
      <c r="F235" s="113" t="s">
        <v>82</v>
      </c>
    </row>
    <row r="250" spans="1:6" x14ac:dyDescent="0.2">
      <c r="A250" s="71"/>
      <c r="B250" s="71"/>
      <c r="C250" s="222"/>
      <c r="D250" s="71"/>
      <c r="E250" s="72"/>
      <c r="F250" s="73"/>
    </row>
  </sheetData>
  <mergeCells count="80">
    <mergeCell ref="B65:F65"/>
    <mergeCell ref="A43:D43"/>
    <mergeCell ref="A6:C6"/>
    <mergeCell ref="D6:F6"/>
    <mergeCell ref="A1:F1"/>
    <mergeCell ref="A2:F2"/>
    <mergeCell ref="D3:F3"/>
    <mergeCell ref="D4:F4"/>
    <mergeCell ref="D5:F5"/>
    <mergeCell ref="A3:C3"/>
    <mergeCell ref="A4:C4"/>
    <mergeCell ref="A5:C5"/>
    <mergeCell ref="A7:D7"/>
    <mergeCell ref="E7:F7"/>
    <mergeCell ref="C8:F8"/>
    <mergeCell ref="A9:F9"/>
    <mergeCell ref="A10:F10"/>
    <mergeCell ref="B11:F11"/>
    <mergeCell ref="A25:D25"/>
    <mergeCell ref="A26:D26"/>
    <mergeCell ref="A27:D27"/>
    <mergeCell ref="B29:F29"/>
    <mergeCell ref="A62:D62"/>
    <mergeCell ref="A63:D63"/>
    <mergeCell ref="A44:D44"/>
    <mergeCell ref="A45:D45"/>
    <mergeCell ref="B47:F47"/>
    <mergeCell ref="A61:D61"/>
    <mergeCell ref="A79:D79"/>
    <mergeCell ref="A80:D80"/>
    <mergeCell ref="A81:D81"/>
    <mergeCell ref="A83:F83"/>
    <mergeCell ref="B84:F84"/>
    <mergeCell ref="A98:D98"/>
    <mergeCell ref="A99:D99"/>
    <mergeCell ref="A100:D100"/>
    <mergeCell ref="A102:F102"/>
    <mergeCell ref="B103:F103"/>
    <mergeCell ref="B104:F104"/>
    <mergeCell ref="A118:D118"/>
    <mergeCell ref="A119:D119"/>
    <mergeCell ref="A120:D120"/>
    <mergeCell ref="B122:F122"/>
    <mergeCell ref="B123:F123"/>
    <mergeCell ref="A137:D137"/>
    <mergeCell ref="A138:D138"/>
    <mergeCell ref="A139:D139"/>
    <mergeCell ref="B141:F141"/>
    <mergeCell ref="B142:F142"/>
    <mergeCell ref="A156:D156"/>
    <mergeCell ref="A157:D157"/>
    <mergeCell ref="A158:D158"/>
    <mergeCell ref="B160:F160"/>
    <mergeCell ref="B161:F161"/>
    <mergeCell ref="A175:D175"/>
    <mergeCell ref="A176:D176"/>
    <mergeCell ref="A177:D177"/>
    <mergeCell ref="B179:F179"/>
    <mergeCell ref="B180:F180"/>
    <mergeCell ref="A194:D194"/>
    <mergeCell ref="A195:D195"/>
    <mergeCell ref="A196:D196"/>
    <mergeCell ref="B198:F198"/>
    <mergeCell ref="B199:F199"/>
    <mergeCell ref="A213:D213"/>
    <mergeCell ref="A214:D214"/>
    <mergeCell ref="A215:D215"/>
    <mergeCell ref="A217:F217"/>
    <mergeCell ref="C219:F219"/>
    <mergeCell ref="A220:D220"/>
    <mergeCell ref="C222:F222"/>
    <mergeCell ref="A223:D223"/>
    <mergeCell ref="C225:F225"/>
    <mergeCell ref="C234:F234"/>
    <mergeCell ref="A235:D235"/>
    <mergeCell ref="A226:D226"/>
    <mergeCell ref="C228:F228"/>
    <mergeCell ref="A229:D229"/>
    <mergeCell ref="C231:F231"/>
    <mergeCell ref="A232:D23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 (Temp)'!$B$2:$B$23</xm:f>
          </x14:formula1>
          <xm:sqref>B29:F29 B47:F47 B65:F65 B104:F104 B123:F123 B142:F142 B161:F161 B180:F180 B199:F199 B84:F84 B11:F11</xm:sqref>
        </x14:dataValidation>
        <x14:dataValidation type="list" allowBlank="1" showInputMessage="1" showErrorMessage="1" xr:uid="{00000000-0002-0000-0400-000001000000}">
          <x14:formula1>
            <xm:f>'List (Temp)'!$A$2:$A$3</xm:f>
          </x14:formula1>
          <xm:sqref>B103:F103 B122:F122 B141:F141 B160:F160 B179:F179 B198:F198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52"/>
  <sheetViews>
    <sheetView topLeftCell="A218" zoomScale="140" zoomScaleNormal="140" workbookViewId="0">
      <selection activeCell="A233" sqref="A233"/>
    </sheetView>
  </sheetViews>
  <sheetFormatPr baseColWidth="10" defaultColWidth="8.83203125" defaultRowHeight="15" x14ac:dyDescent="0.2"/>
  <cols>
    <col min="1" max="1" width="34.6640625" customWidth="1"/>
    <col min="2" max="2" width="20.83203125" customWidth="1"/>
    <col min="3" max="3" width="20.5" style="6" customWidth="1"/>
    <col min="4" max="4" width="19.1640625" customWidth="1"/>
    <col min="5" max="5" width="18.1640625" customWidth="1"/>
    <col min="6" max="6" width="47.83203125" customWidth="1"/>
    <col min="7" max="7" width="6.83203125" customWidth="1"/>
    <col min="8" max="8" width="38" customWidth="1"/>
    <col min="9" max="9" width="26" customWidth="1"/>
    <col min="10" max="10" width="16.33203125" customWidth="1"/>
    <col min="11" max="11" width="16.83203125" customWidth="1"/>
    <col min="12" max="12" width="10.83203125" customWidth="1"/>
    <col min="13" max="13" width="17.83203125" customWidth="1"/>
  </cols>
  <sheetData>
    <row r="1" spans="1:13" ht="47" x14ac:dyDescent="0.2">
      <c r="A1" s="469" t="s">
        <v>195</v>
      </c>
      <c r="B1" s="470"/>
      <c r="C1" s="470"/>
      <c r="D1" s="470"/>
      <c r="E1" s="470"/>
      <c r="F1" s="470"/>
      <c r="G1" s="470"/>
      <c r="H1" s="470"/>
      <c r="I1" s="470"/>
      <c r="J1" s="470"/>
      <c r="K1" s="470"/>
      <c r="L1" s="470"/>
      <c r="M1" s="470"/>
    </row>
    <row r="2" spans="1:13" ht="34" customHeight="1" x14ac:dyDescent="0.35">
      <c r="A2" s="358" t="s">
        <v>80</v>
      </c>
      <c r="B2" s="358"/>
      <c r="C2" s="358"/>
      <c r="D2" s="358"/>
      <c r="E2" s="358"/>
      <c r="F2" s="358"/>
      <c r="G2" s="475"/>
      <c r="H2" s="476"/>
      <c r="I2" s="476"/>
      <c r="J2" s="476"/>
      <c r="K2" s="476"/>
      <c r="L2" s="476"/>
      <c r="M2" s="476"/>
    </row>
    <row r="3" spans="1:13" ht="22" customHeight="1" x14ac:dyDescent="0.2">
      <c r="A3" s="413" t="s">
        <v>81</v>
      </c>
      <c r="B3" s="413"/>
      <c r="C3" s="413"/>
      <c r="D3" s="405" t="s">
        <v>82</v>
      </c>
      <c r="E3" s="405"/>
      <c r="F3" s="405"/>
      <c r="G3" s="475"/>
      <c r="H3" s="476"/>
      <c r="I3" s="476"/>
      <c r="J3" s="476"/>
      <c r="K3" s="476"/>
      <c r="L3" s="476"/>
      <c r="M3" s="476"/>
    </row>
    <row r="4" spans="1:13" ht="21" x14ac:dyDescent="0.2">
      <c r="A4" s="413" t="s">
        <v>83</v>
      </c>
      <c r="B4" s="413"/>
      <c r="C4" s="413"/>
      <c r="D4" s="405" t="s">
        <v>82</v>
      </c>
      <c r="E4" s="405"/>
      <c r="F4" s="405"/>
      <c r="G4" s="475"/>
      <c r="H4" s="476"/>
      <c r="I4" s="476"/>
      <c r="J4" s="476"/>
      <c r="K4" s="476"/>
      <c r="L4" s="476"/>
      <c r="M4" s="476"/>
    </row>
    <row r="5" spans="1:13" ht="21" x14ac:dyDescent="0.2">
      <c r="A5" s="413" t="s">
        <v>84</v>
      </c>
      <c r="B5" s="413"/>
      <c r="C5" s="413"/>
      <c r="D5" s="405" t="s">
        <v>82</v>
      </c>
      <c r="E5" s="405"/>
      <c r="F5" s="405"/>
      <c r="G5" s="475"/>
      <c r="H5" s="476"/>
      <c r="I5" s="476"/>
      <c r="J5" s="476"/>
      <c r="K5" s="476"/>
      <c r="L5" s="476"/>
      <c r="M5" s="476"/>
    </row>
    <row r="6" spans="1:13" ht="26" customHeight="1" x14ac:dyDescent="0.2">
      <c r="A6" s="413" t="s">
        <v>197</v>
      </c>
      <c r="B6" s="413"/>
      <c r="C6" s="413"/>
      <c r="D6" s="405" t="s">
        <v>82</v>
      </c>
      <c r="E6" s="405"/>
      <c r="F6" s="405"/>
      <c r="G6" s="475"/>
      <c r="H6" s="476"/>
      <c r="I6" s="476"/>
      <c r="J6" s="476"/>
      <c r="K6" s="476"/>
      <c r="L6" s="476"/>
      <c r="M6" s="476"/>
    </row>
    <row r="7" spans="1:13" ht="69" customHeight="1" x14ac:dyDescent="0.2">
      <c r="A7" s="425" t="s">
        <v>252</v>
      </c>
      <c r="B7" s="426"/>
      <c r="C7" s="426"/>
      <c r="D7" s="426"/>
      <c r="E7" s="426"/>
      <c r="F7" s="427"/>
      <c r="G7" s="243"/>
      <c r="H7" s="425" t="s">
        <v>253</v>
      </c>
      <c r="I7" s="426"/>
      <c r="J7" s="426"/>
      <c r="K7" s="426"/>
      <c r="L7" s="426"/>
      <c r="M7" s="427"/>
    </row>
    <row r="8" spans="1:13" s="262" customFormat="1" ht="64" customHeight="1" x14ac:dyDescent="0.35">
      <c r="A8" s="471" t="s">
        <v>390</v>
      </c>
      <c r="B8" s="472"/>
      <c r="C8" s="472"/>
      <c r="D8" s="473"/>
      <c r="E8" s="474">
        <f>E28+E46+E64+E82+E101+E122+E141+E160+E179+E198+E217+E222+E225+E228+E231+E234+E237</f>
        <v>0</v>
      </c>
      <c r="F8" s="474"/>
      <c r="G8" s="261"/>
      <c r="H8" s="471" t="s">
        <v>360</v>
      </c>
      <c r="I8" s="472"/>
      <c r="J8" s="472"/>
      <c r="K8" s="473"/>
      <c r="L8" s="474">
        <f>L28+L46+L64+L82+L101+L122+L141+L160+L179+L198+L217+L222+L225+L228+L231+L234+L237</f>
        <v>0</v>
      </c>
      <c r="M8" s="474"/>
    </row>
    <row r="9" spans="1:13" ht="62" customHeight="1" x14ac:dyDescent="0.25">
      <c r="A9" s="223" t="s">
        <v>199</v>
      </c>
      <c r="B9" s="115">
        <v>0</v>
      </c>
      <c r="C9" s="418"/>
      <c r="D9" s="419"/>
      <c r="E9" s="419"/>
      <c r="F9" s="420"/>
      <c r="G9" s="243"/>
      <c r="H9" s="223" t="s">
        <v>199</v>
      </c>
      <c r="I9" s="115">
        <v>0</v>
      </c>
      <c r="J9" s="418"/>
      <c r="K9" s="419"/>
      <c r="L9" s="419"/>
      <c r="M9" s="420"/>
    </row>
    <row r="10" spans="1:13" ht="35" customHeight="1" x14ac:dyDescent="0.2">
      <c r="A10" s="421" t="s">
        <v>200</v>
      </c>
      <c r="B10" s="422"/>
      <c r="C10" s="422"/>
      <c r="D10" s="422"/>
      <c r="E10" s="422"/>
      <c r="F10" s="422"/>
      <c r="G10" s="243"/>
      <c r="H10" s="421" t="s">
        <v>200</v>
      </c>
      <c r="I10" s="422"/>
      <c r="J10" s="422"/>
      <c r="K10" s="422"/>
      <c r="L10" s="422"/>
      <c r="M10" s="422"/>
    </row>
    <row r="11" spans="1:13" ht="78" customHeight="1" x14ac:dyDescent="0.2">
      <c r="A11" s="477" t="s">
        <v>358</v>
      </c>
      <c r="B11" s="478"/>
      <c r="C11" s="478"/>
      <c r="D11" s="478"/>
      <c r="E11" s="478"/>
      <c r="F11" s="479"/>
      <c r="G11" s="243"/>
      <c r="H11" s="477" t="s">
        <v>358</v>
      </c>
      <c r="I11" s="478"/>
      <c r="J11" s="478"/>
      <c r="K11" s="478"/>
      <c r="L11" s="478"/>
      <c r="M11" s="479"/>
    </row>
    <row r="12" spans="1:13" x14ac:dyDescent="0.2">
      <c r="A12" s="107" t="s">
        <v>202</v>
      </c>
      <c r="B12" s="405"/>
      <c r="C12" s="405"/>
      <c r="D12" s="405"/>
      <c r="E12" s="405"/>
      <c r="F12" s="405"/>
      <c r="G12" s="243"/>
      <c r="H12" s="107" t="s">
        <v>202</v>
      </c>
      <c r="I12" s="405"/>
      <c r="J12" s="405"/>
      <c r="K12" s="405"/>
      <c r="L12" s="405"/>
      <c r="M12" s="405"/>
    </row>
    <row r="13" spans="1:13" ht="32" x14ac:dyDescent="0.2">
      <c r="A13" s="60" t="s">
        <v>203</v>
      </c>
      <c r="B13" s="61" t="s">
        <v>361</v>
      </c>
      <c r="C13" s="61" t="s">
        <v>359</v>
      </c>
      <c r="D13" s="60" t="s">
        <v>224</v>
      </c>
      <c r="E13" s="61" t="s">
        <v>207</v>
      </c>
      <c r="F13" s="61" t="s">
        <v>45</v>
      </c>
      <c r="G13" s="243"/>
      <c r="H13" s="60" t="s">
        <v>203</v>
      </c>
      <c r="I13" s="61" t="s">
        <v>361</v>
      </c>
      <c r="J13" s="61" t="s">
        <v>359</v>
      </c>
      <c r="K13" s="60" t="s">
        <v>224</v>
      </c>
      <c r="L13" s="61" t="s">
        <v>207</v>
      </c>
      <c r="M13" s="61" t="s">
        <v>45</v>
      </c>
    </row>
    <row r="14" spans="1:13" x14ac:dyDescent="0.2">
      <c r="A14" s="35">
        <v>1</v>
      </c>
      <c r="B14" s="25"/>
      <c r="C14" s="221">
        <f>31*$B$9</f>
        <v>0</v>
      </c>
      <c r="D14" s="25"/>
      <c r="E14" s="88">
        <f>B14*C14*D14</f>
        <v>0</v>
      </c>
      <c r="F14" s="113" t="s">
        <v>82</v>
      </c>
      <c r="G14" s="243"/>
      <c r="H14" s="35">
        <v>1</v>
      </c>
      <c r="I14" s="25"/>
      <c r="J14" s="221">
        <f>31*$B$9</f>
        <v>0</v>
      </c>
      <c r="K14" s="25"/>
      <c r="L14" s="88">
        <f>I14*J14*K14</f>
        <v>0</v>
      </c>
      <c r="M14" s="113" t="s">
        <v>82</v>
      </c>
    </row>
    <row r="15" spans="1:13" x14ac:dyDescent="0.2">
      <c r="A15" s="35">
        <v>2</v>
      </c>
      <c r="B15" s="25"/>
      <c r="C15" s="221">
        <f t="shared" ref="C15:C24" si="0">31*$B$9</f>
        <v>0</v>
      </c>
      <c r="D15" s="25"/>
      <c r="E15" s="88">
        <f t="shared" ref="E15:E25" si="1">B15*C15*D15</f>
        <v>0</v>
      </c>
      <c r="F15" s="113" t="s">
        <v>82</v>
      </c>
      <c r="G15" s="243"/>
      <c r="H15" s="35">
        <v>2</v>
      </c>
      <c r="I15" s="25"/>
      <c r="J15" s="221">
        <f t="shared" ref="J15:J24" si="2">31*$B$9</f>
        <v>0</v>
      </c>
      <c r="K15" s="25"/>
      <c r="L15" s="88">
        <f t="shared" ref="L15:L25" si="3">I15*J15*K15</f>
        <v>0</v>
      </c>
      <c r="M15" s="113" t="s">
        <v>82</v>
      </c>
    </row>
    <row r="16" spans="1:13" x14ac:dyDescent="0.2">
      <c r="A16" s="35">
        <v>3</v>
      </c>
      <c r="B16" s="25"/>
      <c r="C16" s="221">
        <f>30*$B$9</f>
        <v>0</v>
      </c>
      <c r="D16" s="25"/>
      <c r="E16" s="88">
        <f t="shared" si="1"/>
        <v>0</v>
      </c>
      <c r="F16" s="113" t="s">
        <v>82</v>
      </c>
      <c r="G16" s="243"/>
      <c r="H16" s="35">
        <v>3</v>
      </c>
      <c r="I16" s="25"/>
      <c r="J16" s="221">
        <f>30*$B$9</f>
        <v>0</v>
      </c>
      <c r="K16" s="25"/>
      <c r="L16" s="88">
        <f t="shared" si="3"/>
        <v>0</v>
      </c>
      <c r="M16" s="113" t="s">
        <v>82</v>
      </c>
    </row>
    <row r="17" spans="1:13" x14ac:dyDescent="0.2">
      <c r="A17" s="35">
        <v>4</v>
      </c>
      <c r="B17" s="25"/>
      <c r="C17" s="221">
        <f t="shared" si="0"/>
        <v>0</v>
      </c>
      <c r="D17" s="25"/>
      <c r="E17" s="88">
        <f t="shared" si="1"/>
        <v>0</v>
      </c>
      <c r="F17" s="113" t="s">
        <v>82</v>
      </c>
      <c r="G17" s="243"/>
      <c r="H17" s="35">
        <v>4</v>
      </c>
      <c r="I17" s="25"/>
      <c r="J17" s="221">
        <f t="shared" si="2"/>
        <v>0</v>
      </c>
      <c r="K17" s="25"/>
      <c r="L17" s="88">
        <f t="shared" si="3"/>
        <v>0</v>
      </c>
      <c r="M17" s="113" t="s">
        <v>82</v>
      </c>
    </row>
    <row r="18" spans="1:13" x14ac:dyDescent="0.2">
      <c r="A18" s="35">
        <v>5</v>
      </c>
      <c r="B18" s="25"/>
      <c r="C18" s="221">
        <f>30*$B$9</f>
        <v>0</v>
      </c>
      <c r="D18" s="25"/>
      <c r="E18" s="88">
        <f t="shared" si="1"/>
        <v>0</v>
      </c>
      <c r="F18" s="113" t="s">
        <v>82</v>
      </c>
      <c r="G18" s="243"/>
      <c r="H18" s="35">
        <v>5</v>
      </c>
      <c r="I18" s="25"/>
      <c r="J18" s="221">
        <f>30*$B$9</f>
        <v>0</v>
      </c>
      <c r="K18" s="25"/>
      <c r="L18" s="88">
        <f t="shared" si="3"/>
        <v>0</v>
      </c>
      <c r="M18" s="113" t="s">
        <v>82</v>
      </c>
    </row>
    <row r="19" spans="1:13" x14ac:dyDescent="0.2">
      <c r="A19" s="35">
        <v>6</v>
      </c>
      <c r="B19" s="25"/>
      <c r="C19" s="221">
        <f t="shared" si="0"/>
        <v>0</v>
      </c>
      <c r="D19" s="25"/>
      <c r="E19" s="88">
        <f t="shared" si="1"/>
        <v>0</v>
      </c>
      <c r="F19" s="113" t="s">
        <v>82</v>
      </c>
      <c r="G19" s="243"/>
      <c r="H19" s="35">
        <v>6</v>
      </c>
      <c r="I19" s="25"/>
      <c r="J19" s="221">
        <f t="shared" si="2"/>
        <v>0</v>
      </c>
      <c r="K19" s="25"/>
      <c r="L19" s="88">
        <f t="shared" si="3"/>
        <v>0</v>
      </c>
      <c r="M19" s="113" t="s">
        <v>82</v>
      </c>
    </row>
    <row r="20" spans="1:13" x14ac:dyDescent="0.2">
      <c r="A20" s="35">
        <v>7</v>
      </c>
      <c r="B20" s="25"/>
      <c r="C20" s="221">
        <f t="shared" si="0"/>
        <v>0</v>
      </c>
      <c r="D20" s="25"/>
      <c r="E20" s="88">
        <f t="shared" si="1"/>
        <v>0</v>
      </c>
      <c r="F20" s="113" t="s">
        <v>82</v>
      </c>
      <c r="G20" s="243"/>
      <c r="H20" s="35">
        <v>7</v>
      </c>
      <c r="I20" s="25"/>
      <c r="J20" s="221">
        <f t="shared" si="2"/>
        <v>0</v>
      </c>
      <c r="K20" s="25"/>
      <c r="L20" s="88">
        <f t="shared" si="3"/>
        <v>0</v>
      </c>
      <c r="M20" s="113" t="s">
        <v>82</v>
      </c>
    </row>
    <row r="21" spans="1:13" x14ac:dyDescent="0.2">
      <c r="A21" s="35">
        <v>8</v>
      </c>
      <c r="B21" s="25"/>
      <c r="C21" s="221">
        <f>28*$B$9</f>
        <v>0</v>
      </c>
      <c r="D21" s="25"/>
      <c r="E21" s="88">
        <f t="shared" si="1"/>
        <v>0</v>
      </c>
      <c r="F21" s="113" t="s">
        <v>82</v>
      </c>
      <c r="G21" s="243"/>
      <c r="H21" s="35">
        <v>8</v>
      </c>
      <c r="I21" s="25"/>
      <c r="J21" s="221">
        <f>28*$B$9</f>
        <v>0</v>
      </c>
      <c r="K21" s="25"/>
      <c r="L21" s="88">
        <f t="shared" si="3"/>
        <v>0</v>
      </c>
      <c r="M21" s="113" t="s">
        <v>82</v>
      </c>
    </row>
    <row r="22" spans="1:13" x14ac:dyDescent="0.2">
      <c r="A22" s="35">
        <v>9</v>
      </c>
      <c r="B22" s="25"/>
      <c r="C22" s="221">
        <f t="shared" si="0"/>
        <v>0</v>
      </c>
      <c r="D22" s="25"/>
      <c r="E22" s="88">
        <f t="shared" si="1"/>
        <v>0</v>
      </c>
      <c r="F22" s="113" t="s">
        <v>82</v>
      </c>
      <c r="G22" s="243"/>
      <c r="H22" s="35">
        <v>9</v>
      </c>
      <c r="I22" s="25"/>
      <c r="J22" s="221">
        <f t="shared" si="2"/>
        <v>0</v>
      </c>
      <c r="K22" s="25"/>
      <c r="L22" s="88">
        <f t="shared" si="3"/>
        <v>0</v>
      </c>
      <c r="M22" s="113" t="s">
        <v>82</v>
      </c>
    </row>
    <row r="23" spans="1:13" x14ac:dyDescent="0.2">
      <c r="A23" s="35">
        <v>10</v>
      </c>
      <c r="B23" s="25"/>
      <c r="C23" s="221">
        <f>30*$B$9</f>
        <v>0</v>
      </c>
      <c r="D23" s="25"/>
      <c r="E23" s="88">
        <f t="shared" si="1"/>
        <v>0</v>
      </c>
      <c r="F23" s="113" t="s">
        <v>82</v>
      </c>
      <c r="G23" s="243"/>
      <c r="H23" s="35">
        <v>10</v>
      </c>
      <c r="I23" s="25"/>
      <c r="J23" s="221">
        <f>30*$B$9</f>
        <v>0</v>
      </c>
      <c r="K23" s="25"/>
      <c r="L23" s="88">
        <f t="shared" si="3"/>
        <v>0</v>
      </c>
      <c r="M23" s="113" t="s">
        <v>82</v>
      </c>
    </row>
    <row r="24" spans="1:13" x14ac:dyDescent="0.2">
      <c r="A24" s="35">
        <v>11</v>
      </c>
      <c r="B24" s="25"/>
      <c r="C24" s="221">
        <f t="shared" si="0"/>
        <v>0</v>
      </c>
      <c r="D24" s="25"/>
      <c r="E24" s="88">
        <f t="shared" si="1"/>
        <v>0</v>
      </c>
      <c r="F24" s="113" t="s">
        <v>82</v>
      </c>
      <c r="G24" s="243"/>
      <c r="H24" s="35">
        <v>11</v>
      </c>
      <c r="I24" s="25"/>
      <c r="J24" s="221">
        <f t="shared" si="2"/>
        <v>0</v>
      </c>
      <c r="K24" s="25"/>
      <c r="L24" s="88">
        <f t="shared" si="3"/>
        <v>0</v>
      </c>
      <c r="M24" s="113" t="s">
        <v>82</v>
      </c>
    </row>
    <row r="25" spans="1:13" x14ac:dyDescent="0.2">
      <c r="A25" s="35">
        <v>12</v>
      </c>
      <c r="B25" s="25"/>
      <c r="C25" s="221">
        <f>30*$B$9</f>
        <v>0</v>
      </c>
      <c r="D25" s="25"/>
      <c r="E25" s="88">
        <f t="shared" si="1"/>
        <v>0</v>
      </c>
      <c r="F25" s="113" t="s">
        <v>82</v>
      </c>
      <c r="G25" s="243"/>
      <c r="H25" s="35">
        <v>12</v>
      </c>
      <c r="I25" s="25"/>
      <c r="J25" s="221">
        <f>30*$B$9</f>
        <v>0</v>
      </c>
      <c r="K25" s="25"/>
      <c r="L25" s="88">
        <f t="shared" si="3"/>
        <v>0</v>
      </c>
      <c r="M25" s="113" t="s">
        <v>82</v>
      </c>
    </row>
    <row r="26" spans="1:13" x14ac:dyDescent="0.2">
      <c r="A26" s="412" t="s">
        <v>220</v>
      </c>
      <c r="B26" s="412"/>
      <c r="C26" s="412"/>
      <c r="D26" s="412"/>
      <c r="E26" s="89">
        <f>SUM(E14:E25)</f>
        <v>0</v>
      </c>
      <c r="F26" s="113" t="s">
        <v>82</v>
      </c>
      <c r="G26" s="243"/>
      <c r="H26" s="412" t="s">
        <v>220</v>
      </c>
      <c r="I26" s="412"/>
      <c r="J26" s="412"/>
      <c r="K26" s="412"/>
      <c r="L26" s="89">
        <f>SUM(L14:L25)</f>
        <v>0</v>
      </c>
      <c r="M26" s="113" t="s">
        <v>82</v>
      </c>
    </row>
    <row r="27" spans="1:13" x14ac:dyDescent="0.2">
      <c r="A27" s="412" t="s">
        <v>221</v>
      </c>
      <c r="B27" s="412"/>
      <c r="C27" s="412"/>
      <c r="D27" s="412"/>
      <c r="E27" s="104"/>
      <c r="F27" s="113" t="s">
        <v>82</v>
      </c>
      <c r="G27" s="243"/>
      <c r="H27" s="412" t="s">
        <v>221</v>
      </c>
      <c r="I27" s="412"/>
      <c r="J27" s="412"/>
      <c r="K27" s="412"/>
      <c r="L27" s="104"/>
      <c r="M27" s="113" t="s">
        <v>82</v>
      </c>
    </row>
    <row r="28" spans="1:13" x14ac:dyDescent="0.2">
      <c r="A28" s="412" t="s">
        <v>222</v>
      </c>
      <c r="B28" s="412"/>
      <c r="C28" s="412"/>
      <c r="D28" s="412"/>
      <c r="E28" s="103">
        <f>E26*E27</f>
        <v>0</v>
      </c>
      <c r="F28" s="113" t="s">
        <v>82</v>
      </c>
      <c r="G28" s="243"/>
      <c r="H28" s="412" t="s">
        <v>222</v>
      </c>
      <c r="I28" s="412"/>
      <c r="J28" s="412"/>
      <c r="K28" s="412"/>
      <c r="L28" s="103">
        <f>L26*L27</f>
        <v>0</v>
      </c>
      <c r="M28" s="113" t="s">
        <v>82</v>
      </c>
    </row>
    <row r="29" spans="1:13" x14ac:dyDescent="0.2">
      <c r="A29" s="5"/>
      <c r="G29" s="243"/>
      <c r="H29" s="5"/>
      <c r="J29" s="6"/>
    </row>
    <row r="30" spans="1:13" x14ac:dyDescent="0.2">
      <c r="A30" s="107" t="s">
        <v>202</v>
      </c>
      <c r="B30" s="401"/>
      <c r="C30" s="402"/>
      <c r="D30" s="402"/>
      <c r="E30" s="402"/>
      <c r="F30" s="402"/>
      <c r="G30" s="243"/>
      <c r="H30" s="107" t="s">
        <v>202</v>
      </c>
      <c r="I30" s="401"/>
      <c r="J30" s="402"/>
      <c r="K30" s="402"/>
      <c r="L30" s="402"/>
      <c r="M30" s="402"/>
    </row>
    <row r="31" spans="1:13" ht="32" x14ac:dyDescent="0.2">
      <c r="A31" s="60" t="s">
        <v>203</v>
      </c>
      <c r="B31" s="61" t="s">
        <v>361</v>
      </c>
      <c r="C31" s="61" t="s">
        <v>359</v>
      </c>
      <c r="D31" s="60" t="s">
        <v>224</v>
      </c>
      <c r="E31" s="61" t="s">
        <v>207</v>
      </c>
      <c r="F31" s="61" t="s">
        <v>45</v>
      </c>
      <c r="G31" s="243"/>
      <c r="H31" s="60" t="s">
        <v>203</v>
      </c>
      <c r="I31" s="61" t="s">
        <v>361</v>
      </c>
      <c r="J31" s="61" t="s">
        <v>205</v>
      </c>
      <c r="K31" s="60" t="s">
        <v>224</v>
      </c>
      <c r="L31" s="61" t="s">
        <v>207</v>
      </c>
      <c r="M31" s="61" t="s">
        <v>45</v>
      </c>
    </row>
    <row r="32" spans="1:13" x14ac:dyDescent="0.2">
      <c r="A32" s="35">
        <v>1</v>
      </c>
      <c r="B32" s="25"/>
      <c r="C32" s="221">
        <f>31*$B$9</f>
        <v>0</v>
      </c>
      <c r="D32" s="25"/>
      <c r="E32" s="88">
        <f>B32*C32*D32</f>
        <v>0</v>
      </c>
      <c r="F32" s="59" t="s">
        <v>82</v>
      </c>
      <c r="G32" s="243"/>
      <c r="H32" s="35">
        <v>1</v>
      </c>
      <c r="I32" s="25"/>
      <c r="J32" s="221">
        <f>31*$B$9</f>
        <v>0</v>
      </c>
      <c r="K32" s="25"/>
      <c r="L32" s="88">
        <f>I32*J32*K32</f>
        <v>0</v>
      </c>
      <c r="M32" s="113" t="s">
        <v>82</v>
      </c>
    </row>
    <row r="33" spans="1:13" x14ac:dyDescent="0.2">
      <c r="A33" s="35">
        <v>2</v>
      </c>
      <c r="B33" s="25"/>
      <c r="C33" s="221">
        <f t="shared" ref="C33:C42" si="4">31*$B$9</f>
        <v>0</v>
      </c>
      <c r="D33" s="25"/>
      <c r="E33" s="88">
        <f t="shared" ref="E33:E43" si="5">B33*C33*D33</f>
        <v>0</v>
      </c>
      <c r="F33" s="59" t="s">
        <v>82</v>
      </c>
      <c r="G33" s="243"/>
      <c r="H33" s="35">
        <v>2</v>
      </c>
      <c r="I33" s="25"/>
      <c r="J33" s="221">
        <f t="shared" ref="J33:J42" si="6">31*$B$9</f>
        <v>0</v>
      </c>
      <c r="K33" s="25"/>
      <c r="L33" s="88">
        <f t="shared" ref="L33:L43" si="7">I33*J33*K33</f>
        <v>0</v>
      </c>
      <c r="M33" s="113" t="s">
        <v>82</v>
      </c>
    </row>
    <row r="34" spans="1:13" x14ac:dyDescent="0.2">
      <c r="A34" s="35">
        <v>3</v>
      </c>
      <c r="B34" s="25"/>
      <c r="C34" s="221">
        <f>30*$B$9</f>
        <v>0</v>
      </c>
      <c r="D34" s="25"/>
      <c r="E34" s="88">
        <f t="shared" si="5"/>
        <v>0</v>
      </c>
      <c r="F34" s="59" t="s">
        <v>82</v>
      </c>
      <c r="G34" s="243"/>
      <c r="H34" s="35">
        <v>3</v>
      </c>
      <c r="I34" s="25"/>
      <c r="J34" s="221">
        <f>30*$B$9</f>
        <v>0</v>
      </c>
      <c r="K34" s="25"/>
      <c r="L34" s="88">
        <f t="shared" si="7"/>
        <v>0</v>
      </c>
      <c r="M34" s="113" t="s">
        <v>82</v>
      </c>
    </row>
    <row r="35" spans="1:13" x14ac:dyDescent="0.2">
      <c r="A35" s="35">
        <v>4</v>
      </c>
      <c r="B35" s="25"/>
      <c r="C35" s="221">
        <f t="shared" si="4"/>
        <v>0</v>
      </c>
      <c r="D35" s="25"/>
      <c r="E35" s="88">
        <f t="shared" si="5"/>
        <v>0</v>
      </c>
      <c r="F35" s="59" t="s">
        <v>82</v>
      </c>
      <c r="G35" s="243"/>
      <c r="H35" s="35">
        <v>4</v>
      </c>
      <c r="I35" s="25"/>
      <c r="J35" s="221">
        <f t="shared" si="6"/>
        <v>0</v>
      </c>
      <c r="K35" s="25"/>
      <c r="L35" s="88">
        <f t="shared" si="7"/>
        <v>0</v>
      </c>
      <c r="M35" s="113" t="s">
        <v>82</v>
      </c>
    </row>
    <row r="36" spans="1:13" x14ac:dyDescent="0.2">
      <c r="A36" s="35">
        <v>5</v>
      </c>
      <c r="B36" s="25"/>
      <c r="C36" s="221">
        <f>30*$B$9</f>
        <v>0</v>
      </c>
      <c r="D36" s="25"/>
      <c r="E36" s="88">
        <f t="shared" si="5"/>
        <v>0</v>
      </c>
      <c r="F36" s="59" t="s">
        <v>82</v>
      </c>
      <c r="G36" s="243"/>
      <c r="H36" s="35">
        <v>5</v>
      </c>
      <c r="I36" s="25"/>
      <c r="J36" s="221">
        <f>30*$B$9</f>
        <v>0</v>
      </c>
      <c r="K36" s="25"/>
      <c r="L36" s="88">
        <f t="shared" si="7"/>
        <v>0</v>
      </c>
      <c r="M36" s="113" t="s">
        <v>82</v>
      </c>
    </row>
    <row r="37" spans="1:13" x14ac:dyDescent="0.2">
      <c r="A37" s="35">
        <v>6</v>
      </c>
      <c r="B37" s="25"/>
      <c r="C37" s="221">
        <f t="shared" si="4"/>
        <v>0</v>
      </c>
      <c r="D37" s="25"/>
      <c r="E37" s="88">
        <f t="shared" si="5"/>
        <v>0</v>
      </c>
      <c r="F37" s="59" t="s">
        <v>82</v>
      </c>
      <c r="G37" s="243"/>
      <c r="H37" s="35">
        <v>6</v>
      </c>
      <c r="I37" s="25"/>
      <c r="J37" s="221">
        <f t="shared" si="6"/>
        <v>0</v>
      </c>
      <c r="K37" s="25"/>
      <c r="L37" s="88">
        <f t="shared" si="7"/>
        <v>0</v>
      </c>
      <c r="M37" s="113" t="s">
        <v>82</v>
      </c>
    </row>
    <row r="38" spans="1:13" x14ac:dyDescent="0.2">
      <c r="A38" s="35">
        <v>7</v>
      </c>
      <c r="B38" s="25"/>
      <c r="C38" s="221">
        <f t="shared" si="4"/>
        <v>0</v>
      </c>
      <c r="D38" s="25"/>
      <c r="E38" s="88">
        <f t="shared" si="5"/>
        <v>0</v>
      </c>
      <c r="F38" s="59" t="s">
        <v>82</v>
      </c>
      <c r="G38" s="243"/>
      <c r="H38" s="35">
        <v>7</v>
      </c>
      <c r="I38" s="25"/>
      <c r="J38" s="221">
        <f t="shared" si="6"/>
        <v>0</v>
      </c>
      <c r="K38" s="25"/>
      <c r="L38" s="88">
        <f t="shared" si="7"/>
        <v>0</v>
      </c>
      <c r="M38" s="113" t="s">
        <v>82</v>
      </c>
    </row>
    <row r="39" spans="1:13" x14ac:dyDescent="0.2">
      <c r="A39" s="35">
        <v>8</v>
      </c>
      <c r="B39" s="25"/>
      <c r="C39" s="221">
        <f>28*$B$9</f>
        <v>0</v>
      </c>
      <c r="D39" s="25"/>
      <c r="E39" s="88">
        <f t="shared" si="5"/>
        <v>0</v>
      </c>
      <c r="F39" s="59" t="s">
        <v>82</v>
      </c>
      <c r="G39" s="243"/>
      <c r="H39" s="35">
        <v>8</v>
      </c>
      <c r="I39" s="25"/>
      <c r="J39" s="221">
        <f>28*$B$9</f>
        <v>0</v>
      </c>
      <c r="K39" s="25"/>
      <c r="L39" s="88">
        <f t="shared" si="7"/>
        <v>0</v>
      </c>
      <c r="M39" s="113" t="s">
        <v>82</v>
      </c>
    </row>
    <row r="40" spans="1:13" x14ac:dyDescent="0.2">
      <c r="A40" s="35">
        <v>9</v>
      </c>
      <c r="B40" s="25"/>
      <c r="C40" s="221">
        <f t="shared" si="4"/>
        <v>0</v>
      </c>
      <c r="D40" s="25"/>
      <c r="E40" s="88">
        <f t="shared" si="5"/>
        <v>0</v>
      </c>
      <c r="F40" s="59" t="s">
        <v>82</v>
      </c>
      <c r="G40" s="243"/>
      <c r="H40" s="35">
        <v>9</v>
      </c>
      <c r="I40" s="25"/>
      <c r="J40" s="221">
        <f t="shared" si="6"/>
        <v>0</v>
      </c>
      <c r="K40" s="25"/>
      <c r="L40" s="88">
        <f t="shared" si="7"/>
        <v>0</v>
      </c>
      <c r="M40" s="113" t="s">
        <v>82</v>
      </c>
    </row>
    <row r="41" spans="1:13" x14ac:dyDescent="0.2">
      <c r="A41" s="35">
        <v>10</v>
      </c>
      <c r="B41" s="25"/>
      <c r="C41" s="221">
        <f>30*$B$9</f>
        <v>0</v>
      </c>
      <c r="D41" s="25"/>
      <c r="E41" s="88">
        <f t="shared" si="5"/>
        <v>0</v>
      </c>
      <c r="F41" s="59" t="s">
        <v>82</v>
      </c>
      <c r="G41" s="243"/>
      <c r="H41" s="35">
        <v>10</v>
      </c>
      <c r="I41" s="25"/>
      <c r="J41" s="221">
        <f>30*$B$9</f>
        <v>0</v>
      </c>
      <c r="K41" s="25"/>
      <c r="L41" s="88">
        <f t="shared" si="7"/>
        <v>0</v>
      </c>
      <c r="M41" s="113" t="s">
        <v>82</v>
      </c>
    </row>
    <row r="42" spans="1:13" x14ac:dyDescent="0.2">
      <c r="A42" s="35">
        <v>11</v>
      </c>
      <c r="B42" s="25"/>
      <c r="C42" s="221">
        <f t="shared" si="4"/>
        <v>0</v>
      </c>
      <c r="D42" s="25"/>
      <c r="E42" s="88">
        <f t="shared" si="5"/>
        <v>0</v>
      </c>
      <c r="F42" s="59" t="s">
        <v>82</v>
      </c>
      <c r="G42" s="243"/>
      <c r="H42" s="35">
        <v>11</v>
      </c>
      <c r="I42" s="25"/>
      <c r="J42" s="221">
        <f t="shared" si="6"/>
        <v>0</v>
      </c>
      <c r="K42" s="25"/>
      <c r="L42" s="88">
        <f t="shared" si="7"/>
        <v>0</v>
      </c>
      <c r="M42" s="113" t="s">
        <v>82</v>
      </c>
    </row>
    <row r="43" spans="1:13" x14ac:dyDescent="0.2">
      <c r="A43" s="35">
        <v>12</v>
      </c>
      <c r="B43" s="25"/>
      <c r="C43" s="221">
        <f>30*$B$9</f>
        <v>0</v>
      </c>
      <c r="D43" s="25"/>
      <c r="E43" s="88">
        <f t="shared" si="5"/>
        <v>0</v>
      </c>
      <c r="F43" s="59" t="s">
        <v>82</v>
      </c>
      <c r="G43" s="243"/>
      <c r="H43" s="35">
        <v>12</v>
      </c>
      <c r="I43" s="25"/>
      <c r="J43" s="221">
        <f>30*$B$9</f>
        <v>0</v>
      </c>
      <c r="K43" s="25"/>
      <c r="L43" s="88">
        <f t="shared" si="7"/>
        <v>0</v>
      </c>
      <c r="M43" s="113" t="s">
        <v>82</v>
      </c>
    </row>
    <row r="44" spans="1:13" x14ac:dyDescent="0.2">
      <c r="A44" s="412" t="s">
        <v>220</v>
      </c>
      <c r="B44" s="412"/>
      <c r="C44" s="412"/>
      <c r="D44" s="412"/>
      <c r="E44" s="89">
        <f>SUM(E32:E43)</f>
        <v>0</v>
      </c>
      <c r="F44" s="59" t="s">
        <v>82</v>
      </c>
      <c r="G44" s="243"/>
      <c r="H44" s="412" t="s">
        <v>220</v>
      </c>
      <c r="I44" s="412"/>
      <c r="J44" s="412"/>
      <c r="K44" s="412"/>
      <c r="L44" s="89">
        <f>SUM(L32:L43)</f>
        <v>0</v>
      </c>
      <c r="M44" s="113" t="s">
        <v>82</v>
      </c>
    </row>
    <row r="45" spans="1:13" x14ac:dyDescent="0.2">
      <c r="A45" s="412" t="s">
        <v>221</v>
      </c>
      <c r="B45" s="412"/>
      <c r="C45" s="412"/>
      <c r="D45" s="412"/>
      <c r="E45" s="104"/>
      <c r="F45" s="59" t="s">
        <v>82</v>
      </c>
      <c r="G45" s="243"/>
      <c r="H45" s="412" t="s">
        <v>221</v>
      </c>
      <c r="I45" s="412"/>
      <c r="J45" s="412"/>
      <c r="K45" s="412"/>
      <c r="L45" s="104"/>
      <c r="M45" s="113" t="s">
        <v>82</v>
      </c>
    </row>
    <row r="46" spans="1:13" x14ac:dyDescent="0.2">
      <c r="A46" s="412" t="s">
        <v>222</v>
      </c>
      <c r="B46" s="412"/>
      <c r="C46" s="412"/>
      <c r="D46" s="412"/>
      <c r="E46" s="103">
        <f>E44*E45</f>
        <v>0</v>
      </c>
      <c r="F46" s="59" t="s">
        <v>82</v>
      </c>
      <c r="G46" s="243"/>
      <c r="H46" s="412" t="s">
        <v>222</v>
      </c>
      <c r="I46" s="412"/>
      <c r="J46" s="412"/>
      <c r="K46" s="412"/>
      <c r="L46" s="103">
        <f>L44*L45</f>
        <v>0</v>
      </c>
      <c r="M46" s="113" t="s">
        <v>82</v>
      </c>
    </row>
    <row r="47" spans="1:13" x14ac:dyDescent="0.2">
      <c r="G47" s="243"/>
      <c r="J47" s="6"/>
    </row>
    <row r="48" spans="1:13" x14ac:dyDescent="0.2">
      <c r="A48" s="107" t="s">
        <v>202</v>
      </c>
      <c r="B48" s="401"/>
      <c r="C48" s="402"/>
      <c r="D48" s="402"/>
      <c r="E48" s="402"/>
      <c r="F48" s="402"/>
      <c r="G48" s="243"/>
      <c r="H48" s="107" t="s">
        <v>202</v>
      </c>
      <c r="I48" s="401"/>
      <c r="J48" s="402"/>
      <c r="K48" s="402"/>
      <c r="L48" s="402"/>
      <c r="M48" s="402"/>
    </row>
    <row r="49" spans="1:13" ht="32" x14ac:dyDescent="0.2">
      <c r="A49" s="60" t="s">
        <v>203</v>
      </c>
      <c r="B49" s="61" t="s">
        <v>361</v>
      </c>
      <c r="C49" s="61" t="s">
        <v>359</v>
      </c>
      <c r="D49" s="60" t="s">
        <v>224</v>
      </c>
      <c r="E49" s="61" t="s">
        <v>207</v>
      </c>
      <c r="F49" s="61" t="s">
        <v>45</v>
      </c>
      <c r="G49" s="243"/>
      <c r="H49" s="60" t="s">
        <v>203</v>
      </c>
      <c r="I49" s="61" t="s">
        <v>361</v>
      </c>
      <c r="J49" s="61" t="s">
        <v>205</v>
      </c>
      <c r="K49" s="60" t="s">
        <v>224</v>
      </c>
      <c r="L49" s="61" t="s">
        <v>207</v>
      </c>
      <c r="M49" s="61" t="s">
        <v>45</v>
      </c>
    </row>
    <row r="50" spans="1:13" x14ac:dyDescent="0.2">
      <c r="A50" s="35">
        <v>1</v>
      </c>
      <c r="B50" s="25"/>
      <c r="C50" s="221">
        <f>31*$B$9</f>
        <v>0</v>
      </c>
      <c r="D50" s="25"/>
      <c r="E50" s="88">
        <f>B50*C50*D50</f>
        <v>0</v>
      </c>
      <c r="F50" s="59" t="s">
        <v>82</v>
      </c>
      <c r="G50" s="243"/>
      <c r="H50" s="35">
        <v>1</v>
      </c>
      <c r="I50" s="25"/>
      <c r="J50" s="221">
        <f>31*$B$9</f>
        <v>0</v>
      </c>
      <c r="K50" s="25"/>
      <c r="L50" s="88">
        <f>I50*J50*K50</f>
        <v>0</v>
      </c>
      <c r="M50" s="113" t="s">
        <v>82</v>
      </c>
    </row>
    <row r="51" spans="1:13" x14ac:dyDescent="0.2">
      <c r="A51" s="35">
        <v>2</v>
      </c>
      <c r="B51" s="25"/>
      <c r="C51" s="221">
        <f t="shared" ref="C51:C60" si="8">31*$B$9</f>
        <v>0</v>
      </c>
      <c r="D51" s="25"/>
      <c r="E51" s="88">
        <f t="shared" ref="E51:E61" si="9">B51*C51*D51</f>
        <v>0</v>
      </c>
      <c r="F51" s="59" t="s">
        <v>82</v>
      </c>
      <c r="G51" s="243"/>
      <c r="H51" s="35">
        <v>2</v>
      </c>
      <c r="I51" s="25"/>
      <c r="J51" s="221">
        <f t="shared" ref="J51:J60" si="10">31*$B$9</f>
        <v>0</v>
      </c>
      <c r="K51" s="25"/>
      <c r="L51" s="88">
        <f t="shared" ref="L51:L61" si="11">I51*J51*K51</f>
        <v>0</v>
      </c>
      <c r="M51" s="113" t="s">
        <v>82</v>
      </c>
    </row>
    <row r="52" spans="1:13" x14ac:dyDescent="0.2">
      <c r="A52" s="35">
        <v>3</v>
      </c>
      <c r="B52" s="25"/>
      <c r="C52" s="221">
        <f>30*$B$9</f>
        <v>0</v>
      </c>
      <c r="D52" s="25"/>
      <c r="E52" s="88">
        <f t="shared" si="9"/>
        <v>0</v>
      </c>
      <c r="F52" s="59" t="s">
        <v>82</v>
      </c>
      <c r="G52" s="243"/>
      <c r="H52" s="35">
        <v>3</v>
      </c>
      <c r="I52" s="25"/>
      <c r="J52" s="221">
        <f>30*$B$9</f>
        <v>0</v>
      </c>
      <c r="K52" s="25"/>
      <c r="L52" s="88">
        <f t="shared" si="11"/>
        <v>0</v>
      </c>
      <c r="M52" s="113" t="s">
        <v>82</v>
      </c>
    </row>
    <row r="53" spans="1:13" x14ac:dyDescent="0.2">
      <c r="A53" s="35">
        <v>4</v>
      </c>
      <c r="B53" s="25"/>
      <c r="C53" s="221">
        <f t="shared" si="8"/>
        <v>0</v>
      </c>
      <c r="D53" s="25"/>
      <c r="E53" s="88">
        <f t="shared" si="9"/>
        <v>0</v>
      </c>
      <c r="F53" s="59" t="s">
        <v>82</v>
      </c>
      <c r="G53" s="243"/>
      <c r="H53" s="35">
        <v>4</v>
      </c>
      <c r="I53" s="25"/>
      <c r="J53" s="221">
        <f t="shared" si="10"/>
        <v>0</v>
      </c>
      <c r="K53" s="25"/>
      <c r="L53" s="88">
        <f t="shared" si="11"/>
        <v>0</v>
      </c>
      <c r="M53" s="113" t="s">
        <v>82</v>
      </c>
    </row>
    <row r="54" spans="1:13" x14ac:dyDescent="0.2">
      <c r="A54" s="35">
        <v>5</v>
      </c>
      <c r="B54" s="25"/>
      <c r="C54" s="221">
        <f>30*$B$9</f>
        <v>0</v>
      </c>
      <c r="D54" s="25"/>
      <c r="E54" s="88">
        <f t="shared" si="9"/>
        <v>0</v>
      </c>
      <c r="F54" s="59" t="s">
        <v>82</v>
      </c>
      <c r="G54" s="243"/>
      <c r="H54" s="35">
        <v>5</v>
      </c>
      <c r="I54" s="25"/>
      <c r="J54" s="221">
        <f>30*$B$9</f>
        <v>0</v>
      </c>
      <c r="K54" s="25"/>
      <c r="L54" s="88">
        <f t="shared" si="11"/>
        <v>0</v>
      </c>
      <c r="M54" s="113" t="s">
        <v>82</v>
      </c>
    </row>
    <row r="55" spans="1:13" x14ac:dyDescent="0.2">
      <c r="A55" s="35">
        <v>6</v>
      </c>
      <c r="B55" s="25"/>
      <c r="C55" s="221">
        <f t="shared" si="8"/>
        <v>0</v>
      </c>
      <c r="D55" s="25"/>
      <c r="E55" s="88">
        <f t="shared" si="9"/>
        <v>0</v>
      </c>
      <c r="F55" s="59" t="s">
        <v>82</v>
      </c>
      <c r="G55" s="243"/>
      <c r="H55" s="35">
        <v>6</v>
      </c>
      <c r="I55" s="25"/>
      <c r="J55" s="221">
        <f t="shared" si="10"/>
        <v>0</v>
      </c>
      <c r="K55" s="25"/>
      <c r="L55" s="88">
        <f t="shared" si="11"/>
        <v>0</v>
      </c>
      <c r="M55" s="113" t="s">
        <v>82</v>
      </c>
    </row>
    <row r="56" spans="1:13" x14ac:dyDescent="0.2">
      <c r="A56" s="35">
        <v>7</v>
      </c>
      <c r="B56" s="25"/>
      <c r="C56" s="221">
        <f t="shared" si="8"/>
        <v>0</v>
      </c>
      <c r="D56" s="25"/>
      <c r="E56" s="88">
        <f t="shared" si="9"/>
        <v>0</v>
      </c>
      <c r="F56" s="59" t="s">
        <v>82</v>
      </c>
      <c r="G56" s="243"/>
      <c r="H56" s="35">
        <v>7</v>
      </c>
      <c r="I56" s="25"/>
      <c r="J56" s="221">
        <f t="shared" si="10"/>
        <v>0</v>
      </c>
      <c r="K56" s="25"/>
      <c r="L56" s="88">
        <f t="shared" si="11"/>
        <v>0</v>
      </c>
      <c r="M56" s="113" t="s">
        <v>82</v>
      </c>
    </row>
    <row r="57" spans="1:13" x14ac:dyDescent="0.2">
      <c r="A57" s="35">
        <v>8</v>
      </c>
      <c r="B57" s="25"/>
      <c r="C57" s="221">
        <f>28*$B$9</f>
        <v>0</v>
      </c>
      <c r="D57" s="25"/>
      <c r="E57" s="88">
        <f t="shared" si="9"/>
        <v>0</v>
      </c>
      <c r="F57" s="59" t="s">
        <v>82</v>
      </c>
      <c r="G57" s="243"/>
      <c r="H57" s="35">
        <v>8</v>
      </c>
      <c r="I57" s="25"/>
      <c r="J57" s="221">
        <f>28*$B$9</f>
        <v>0</v>
      </c>
      <c r="K57" s="25"/>
      <c r="L57" s="88">
        <f t="shared" si="11"/>
        <v>0</v>
      </c>
      <c r="M57" s="113" t="s">
        <v>82</v>
      </c>
    </row>
    <row r="58" spans="1:13" x14ac:dyDescent="0.2">
      <c r="A58" s="35">
        <v>9</v>
      </c>
      <c r="B58" s="25"/>
      <c r="C58" s="221">
        <f t="shared" si="8"/>
        <v>0</v>
      </c>
      <c r="D58" s="25"/>
      <c r="E58" s="88">
        <f t="shared" si="9"/>
        <v>0</v>
      </c>
      <c r="F58" s="59" t="s">
        <v>82</v>
      </c>
      <c r="G58" s="243"/>
      <c r="H58" s="35">
        <v>9</v>
      </c>
      <c r="I58" s="25"/>
      <c r="J58" s="221">
        <f t="shared" si="10"/>
        <v>0</v>
      </c>
      <c r="K58" s="25"/>
      <c r="L58" s="88">
        <f t="shared" si="11"/>
        <v>0</v>
      </c>
      <c r="M58" s="113" t="s">
        <v>82</v>
      </c>
    </row>
    <row r="59" spans="1:13" x14ac:dyDescent="0.2">
      <c r="A59" s="35">
        <v>10</v>
      </c>
      <c r="B59" s="25"/>
      <c r="C59" s="221">
        <f>30*$B$9</f>
        <v>0</v>
      </c>
      <c r="D59" s="25"/>
      <c r="E59" s="88">
        <f t="shared" si="9"/>
        <v>0</v>
      </c>
      <c r="F59" s="59" t="s">
        <v>82</v>
      </c>
      <c r="G59" s="243"/>
      <c r="H59" s="35">
        <v>10</v>
      </c>
      <c r="I59" s="25"/>
      <c r="J59" s="221">
        <f>30*$B$9</f>
        <v>0</v>
      </c>
      <c r="K59" s="25"/>
      <c r="L59" s="88">
        <f t="shared" si="11"/>
        <v>0</v>
      </c>
      <c r="M59" s="113" t="s">
        <v>82</v>
      </c>
    </row>
    <row r="60" spans="1:13" x14ac:dyDescent="0.2">
      <c r="A60" s="35">
        <v>11</v>
      </c>
      <c r="B60" s="25"/>
      <c r="C60" s="221">
        <f t="shared" si="8"/>
        <v>0</v>
      </c>
      <c r="D60" s="25"/>
      <c r="E60" s="88">
        <f t="shared" si="9"/>
        <v>0</v>
      </c>
      <c r="F60" s="59" t="s">
        <v>82</v>
      </c>
      <c r="G60" s="243"/>
      <c r="H60" s="35">
        <v>11</v>
      </c>
      <c r="I60" s="25"/>
      <c r="J60" s="221">
        <f t="shared" si="10"/>
        <v>0</v>
      </c>
      <c r="K60" s="25"/>
      <c r="L60" s="88">
        <f t="shared" si="11"/>
        <v>0</v>
      </c>
      <c r="M60" s="113" t="s">
        <v>82</v>
      </c>
    </row>
    <row r="61" spans="1:13" x14ac:dyDescent="0.2">
      <c r="A61" s="35">
        <v>12</v>
      </c>
      <c r="B61" s="25"/>
      <c r="C61" s="221">
        <f>30*$B$9</f>
        <v>0</v>
      </c>
      <c r="D61" s="25"/>
      <c r="E61" s="88">
        <f t="shared" si="9"/>
        <v>0</v>
      </c>
      <c r="F61" s="59" t="s">
        <v>82</v>
      </c>
      <c r="G61" s="243"/>
      <c r="H61" s="35">
        <v>12</v>
      </c>
      <c r="I61" s="25"/>
      <c r="J61" s="221">
        <f>30*$B$9</f>
        <v>0</v>
      </c>
      <c r="K61" s="25"/>
      <c r="L61" s="88">
        <f t="shared" si="11"/>
        <v>0</v>
      </c>
      <c r="M61" s="113" t="s">
        <v>82</v>
      </c>
    </row>
    <row r="62" spans="1:13" x14ac:dyDescent="0.2">
      <c r="A62" s="412" t="s">
        <v>220</v>
      </c>
      <c r="B62" s="412"/>
      <c r="C62" s="412"/>
      <c r="D62" s="412"/>
      <c r="E62" s="89">
        <f>SUM(E50:E61)</f>
        <v>0</v>
      </c>
      <c r="F62" s="59" t="s">
        <v>82</v>
      </c>
      <c r="G62" s="243"/>
      <c r="H62" s="412" t="s">
        <v>220</v>
      </c>
      <c r="I62" s="412"/>
      <c r="J62" s="412"/>
      <c r="K62" s="412"/>
      <c r="L62" s="89">
        <f>SUM(L50:L61)</f>
        <v>0</v>
      </c>
      <c r="M62" s="113" t="s">
        <v>82</v>
      </c>
    </row>
    <row r="63" spans="1:13" x14ac:dyDescent="0.2">
      <c r="A63" s="412" t="s">
        <v>221</v>
      </c>
      <c r="B63" s="412"/>
      <c r="C63" s="412"/>
      <c r="D63" s="412"/>
      <c r="E63" s="104"/>
      <c r="F63" s="59" t="s">
        <v>82</v>
      </c>
      <c r="G63" s="243"/>
      <c r="H63" s="412" t="s">
        <v>221</v>
      </c>
      <c r="I63" s="412"/>
      <c r="J63" s="412"/>
      <c r="K63" s="412"/>
      <c r="L63" s="104"/>
      <c r="M63" s="113" t="s">
        <v>82</v>
      </c>
    </row>
    <row r="64" spans="1:13" x14ac:dyDescent="0.2">
      <c r="A64" s="412" t="s">
        <v>222</v>
      </c>
      <c r="B64" s="412"/>
      <c r="C64" s="412"/>
      <c r="D64" s="412"/>
      <c r="E64" s="103">
        <f>E62*E63</f>
        <v>0</v>
      </c>
      <c r="F64" s="59" t="s">
        <v>82</v>
      </c>
      <c r="G64" s="243"/>
      <c r="H64" s="412" t="s">
        <v>222</v>
      </c>
      <c r="I64" s="412"/>
      <c r="J64" s="412"/>
      <c r="K64" s="412"/>
      <c r="L64" s="103">
        <f>L62*L63</f>
        <v>0</v>
      </c>
      <c r="M64" s="113" t="s">
        <v>82</v>
      </c>
    </row>
    <row r="65" spans="1:13" x14ac:dyDescent="0.2">
      <c r="A65" s="270"/>
      <c r="B65" s="263"/>
      <c r="C65" s="264"/>
      <c r="D65" s="264"/>
      <c r="E65" s="265"/>
      <c r="F65" s="265"/>
      <c r="G65" s="243"/>
      <c r="H65" s="270"/>
      <c r="I65" s="263"/>
      <c r="J65" s="264"/>
      <c r="K65" s="264"/>
      <c r="L65" s="265"/>
      <c r="M65" s="265"/>
    </row>
    <row r="66" spans="1:13" x14ac:dyDescent="0.2">
      <c r="A66" s="107" t="s">
        <v>202</v>
      </c>
      <c r="B66" s="401"/>
      <c r="C66" s="402"/>
      <c r="D66" s="402"/>
      <c r="E66" s="402"/>
      <c r="F66" s="402"/>
      <c r="G66" s="243"/>
      <c r="H66" s="107" t="s">
        <v>202</v>
      </c>
      <c r="I66" s="401"/>
      <c r="J66" s="402"/>
      <c r="K66" s="402"/>
      <c r="L66" s="402"/>
      <c r="M66" s="402"/>
    </row>
    <row r="67" spans="1:13" ht="32" x14ac:dyDescent="0.2">
      <c r="A67" s="60" t="s">
        <v>203</v>
      </c>
      <c r="B67" s="61" t="s">
        <v>361</v>
      </c>
      <c r="C67" s="61" t="s">
        <v>359</v>
      </c>
      <c r="D67" s="60" t="s">
        <v>224</v>
      </c>
      <c r="E67" s="61" t="s">
        <v>207</v>
      </c>
      <c r="F67" s="61" t="s">
        <v>45</v>
      </c>
      <c r="G67" s="243"/>
      <c r="H67" s="60" t="s">
        <v>203</v>
      </c>
      <c r="I67" s="61" t="s">
        <v>361</v>
      </c>
      <c r="J67" s="61" t="s">
        <v>205</v>
      </c>
      <c r="K67" s="60" t="s">
        <v>224</v>
      </c>
      <c r="L67" s="61" t="s">
        <v>207</v>
      </c>
      <c r="M67" s="61" t="s">
        <v>45</v>
      </c>
    </row>
    <row r="68" spans="1:13" x14ac:dyDescent="0.2">
      <c r="A68" s="35">
        <v>1</v>
      </c>
      <c r="B68" s="25"/>
      <c r="C68" s="221">
        <f>31*$B$9</f>
        <v>0</v>
      </c>
      <c r="D68" s="25"/>
      <c r="E68" s="88">
        <f>B68*C68*D68</f>
        <v>0</v>
      </c>
      <c r="F68" s="59" t="s">
        <v>82</v>
      </c>
      <c r="G68" s="243"/>
      <c r="H68" s="35">
        <v>1</v>
      </c>
      <c r="I68" s="25"/>
      <c r="J68" s="221">
        <f>31*$B$9</f>
        <v>0</v>
      </c>
      <c r="K68" s="25"/>
      <c r="L68" s="88">
        <f>I68*J68*K68</f>
        <v>0</v>
      </c>
      <c r="M68" s="113" t="s">
        <v>82</v>
      </c>
    </row>
    <row r="69" spans="1:13" x14ac:dyDescent="0.2">
      <c r="A69" s="35">
        <v>2</v>
      </c>
      <c r="B69" s="25"/>
      <c r="C69" s="221">
        <f t="shared" ref="C69:C78" si="12">31*$B$9</f>
        <v>0</v>
      </c>
      <c r="D69" s="25"/>
      <c r="E69" s="88">
        <f t="shared" ref="E69:E79" si="13">B69*C69*D69</f>
        <v>0</v>
      </c>
      <c r="F69" s="59" t="s">
        <v>82</v>
      </c>
      <c r="G69" s="243"/>
      <c r="H69" s="35">
        <v>2</v>
      </c>
      <c r="I69" s="25"/>
      <c r="J69" s="221">
        <f t="shared" ref="J69:J78" si="14">31*$B$9</f>
        <v>0</v>
      </c>
      <c r="K69" s="25"/>
      <c r="L69" s="88">
        <f t="shared" ref="L69:L79" si="15">I69*J69*K69</f>
        <v>0</v>
      </c>
      <c r="M69" s="113" t="s">
        <v>82</v>
      </c>
    </row>
    <row r="70" spans="1:13" x14ac:dyDescent="0.2">
      <c r="A70" s="35">
        <v>3</v>
      </c>
      <c r="B70" s="25"/>
      <c r="C70" s="221">
        <f>30*$B$9</f>
        <v>0</v>
      </c>
      <c r="D70" s="25"/>
      <c r="E70" s="88">
        <f t="shared" si="13"/>
        <v>0</v>
      </c>
      <c r="F70" s="59" t="s">
        <v>82</v>
      </c>
      <c r="G70" s="243"/>
      <c r="H70" s="35">
        <v>3</v>
      </c>
      <c r="I70" s="25"/>
      <c r="J70" s="221">
        <f>30*$B$9</f>
        <v>0</v>
      </c>
      <c r="K70" s="25"/>
      <c r="L70" s="88">
        <f t="shared" si="15"/>
        <v>0</v>
      </c>
      <c r="M70" s="113" t="s">
        <v>82</v>
      </c>
    </row>
    <row r="71" spans="1:13" x14ac:dyDescent="0.2">
      <c r="A71" s="35">
        <v>4</v>
      </c>
      <c r="B71" s="25"/>
      <c r="C71" s="221">
        <f t="shared" si="12"/>
        <v>0</v>
      </c>
      <c r="D71" s="25"/>
      <c r="E71" s="88">
        <f t="shared" si="13"/>
        <v>0</v>
      </c>
      <c r="F71" s="59" t="s">
        <v>82</v>
      </c>
      <c r="G71" s="243"/>
      <c r="H71" s="35">
        <v>4</v>
      </c>
      <c r="I71" s="25"/>
      <c r="J71" s="221">
        <f t="shared" si="14"/>
        <v>0</v>
      </c>
      <c r="K71" s="25"/>
      <c r="L71" s="88">
        <f t="shared" si="15"/>
        <v>0</v>
      </c>
      <c r="M71" s="113" t="s">
        <v>82</v>
      </c>
    </row>
    <row r="72" spans="1:13" x14ac:dyDescent="0.2">
      <c r="A72" s="35">
        <v>5</v>
      </c>
      <c r="B72" s="25"/>
      <c r="C72" s="221">
        <f>30*$B$9</f>
        <v>0</v>
      </c>
      <c r="D72" s="25"/>
      <c r="E72" s="88">
        <f t="shared" si="13"/>
        <v>0</v>
      </c>
      <c r="F72" s="59" t="s">
        <v>82</v>
      </c>
      <c r="G72" s="243"/>
      <c r="H72" s="35">
        <v>5</v>
      </c>
      <c r="I72" s="25"/>
      <c r="J72" s="221">
        <f>30*$B$9</f>
        <v>0</v>
      </c>
      <c r="K72" s="25"/>
      <c r="L72" s="88">
        <f t="shared" si="15"/>
        <v>0</v>
      </c>
      <c r="M72" s="113" t="s">
        <v>82</v>
      </c>
    </row>
    <row r="73" spans="1:13" x14ac:dyDescent="0.2">
      <c r="A73" s="35">
        <v>6</v>
      </c>
      <c r="B73" s="25"/>
      <c r="C73" s="221">
        <f t="shared" si="12"/>
        <v>0</v>
      </c>
      <c r="D73" s="25"/>
      <c r="E73" s="88">
        <f t="shared" si="13"/>
        <v>0</v>
      </c>
      <c r="F73" s="59" t="s">
        <v>82</v>
      </c>
      <c r="G73" s="243"/>
      <c r="H73" s="35">
        <v>6</v>
      </c>
      <c r="I73" s="25"/>
      <c r="J73" s="221">
        <f t="shared" si="14"/>
        <v>0</v>
      </c>
      <c r="K73" s="25"/>
      <c r="L73" s="88">
        <f t="shared" si="15"/>
        <v>0</v>
      </c>
      <c r="M73" s="113" t="s">
        <v>82</v>
      </c>
    </row>
    <row r="74" spans="1:13" x14ac:dyDescent="0.2">
      <c r="A74" s="35">
        <v>7</v>
      </c>
      <c r="B74" s="25"/>
      <c r="C74" s="221">
        <f t="shared" si="12"/>
        <v>0</v>
      </c>
      <c r="D74" s="25"/>
      <c r="E74" s="88">
        <f t="shared" si="13"/>
        <v>0</v>
      </c>
      <c r="F74" s="59" t="s">
        <v>82</v>
      </c>
      <c r="G74" s="243"/>
      <c r="H74" s="35">
        <v>7</v>
      </c>
      <c r="I74" s="25"/>
      <c r="J74" s="221">
        <f t="shared" si="14"/>
        <v>0</v>
      </c>
      <c r="K74" s="25"/>
      <c r="L74" s="88">
        <f t="shared" si="15"/>
        <v>0</v>
      </c>
      <c r="M74" s="113" t="s">
        <v>82</v>
      </c>
    </row>
    <row r="75" spans="1:13" x14ac:dyDescent="0.2">
      <c r="A75" s="35">
        <v>8</v>
      </c>
      <c r="B75" s="25"/>
      <c r="C75" s="221">
        <f>28*$B$9</f>
        <v>0</v>
      </c>
      <c r="D75" s="25"/>
      <c r="E75" s="88">
        <f t="shared" si="13"/>
        <v>0</v>
      </c>
      <c r="F75" s="59" t="s">
        <v>82</v>
      </c>
      <c r="G75" s="243"/>
      <c r="H75" s="35">
        <v>8</v>
      </c>
      <c r="I75" s="25"/>
      <c r="J75" s="221">
        <f>28*$B$9</f>
        <v>0</v>
      </c>
      <c r="K75" s="25"/>
      <c r="L75" s="88">
        <f t="shared" si="15"/>
        <v>0</v>
      </c>
      <c r="M75" s="113" t="s">
        <v>82</v>
      </c>
    </row>
    <row r="76" spans="1:13" x14ac:dyDescent="0.2">
      <c r="A76" s="35">
        <v>9</v>
      </c>
      <c r="B76" s="25"/>
      <c r="C76" s="221">
        <f t="shared" si="12"/>
        <v>0</v>
      </c>
      <c r="D76" s="25"/>
      <c r="E76" s="88">
        <f t="shared" si="13"/>
        <v>0</v>
      </c>
      <c r="F76" s="59" t="s">
        <v>82</v>
      </c>
      <c r="G76" s="243"/>
      <c r="H76" s="35">
        <v>9</v>
      </c>
      <c r="I76" s="25"/>
      <c r="J76" s="221">
        <f t="shared" si="14"/>
        <v>0</v>
      </c>
      <c r="K76" s="25"/>
      <c r="L76" s="88">
        <f t="shared" si="15"/>
        <v>0</v>
      </c>
      <c r="M76" s="113" t="s">
        <v>82</v>
      </c>
    </row>
    <row r="77" spans="1:13" x14ac:dyDescent="0.2">
      <c r="A77" s="35">
        <v>10</v>
      </c>
      <c r="B77" s="25"/>
      <c r="C77" s="221">
        <f>30*$B$9</f>
        <v>0</v>
      </c>
      <c r="D77" s="25"/>
      <c r="E77" s="88">
        <f t="shared" si="13"/>
        <v>0</v>
      </c>
      <c r="F77" s="59" t="s">
        <v>82</v>
      </c>
      <c r="G77" s="243"/>
      <c r="H77" s="35">
        <v>10</v>
      </c>
      <c r="I77" s="25"/>
      <c r="J77" s="221">
        <f>30*$B$9</f>
        <v>0</v>
      </c>
      <c r="K77" s="25"/>
      <c r="L77" s="88">
        <f t="shared" si="15"/>
        <v>0</v>
      </c>
      <c r="M77" s="113" t="s">
        <v>82</v>
      </c>
    </row>
    <row r="78" spans="1:13" x14ac:dyDescent="0.2">
      <c r="A78" s="35">
        <v>11</v>
      </c>
      <c r="B78" s="25"/>
      <c r="C78" s="221">
        <f t="shared" si="12"/>
        <v>0</v>
      </c>
      <c r="D78" s="25"/>
      <c r="E78" s="88">
        <f t="shared" si="13"/>
        <v>0</v>
      </c>
      <c r="F78" s="59" t="s">
        <v>82</v>
      </c>
      <c r="G78" s="243"/>
      <c r="H78" s="35">
        <v>11</v>
      </c>
      <c r="I78" s="25"/>
      <c r="J78" s="221">
        <f t="shared" si="14"/>
        <v>0</v>
      </c>
      <c r="K78" s="25"/>
      <c r="L78" s="88">
        <f t="shared" si="15"/>
        <v>0</v>
      </c>
      <c r="M78" s="113" t="s">
        <v>82</v>
      </c>
    </row>
    <row r="79" spans="1:13" x14ac:dyDescent="0.2">
      <c r="A79" s="35">
        <v>12</v>
      </c>
      <c r="B79" s="25"/>
      <c r="C79" s="221">
        <f>30*$B$9</f>
        <v>0</v>
      </c>
      <c r="D79" s="25"/>
      <c r="E79" s="88">
        <f t="shared" si="13"/>
        <v>0</v>
      </c>
      <c r="F79" s="59" t="s">
        <v>82</v>
      </c>
      <c r="G79" s="243"/>
      <c r="H79" s="35">
        <v>12</v>
      </c>
      <c r="I79" s="25"/>
      <c r="J79" s="221">
        <f>30*$B$9</f>
        <v>0</v>
      </c>
      <c r="K79" s="25"/>
      <c r="L79" s="88">
        <f t="shared" si="15"/>
        <v>0</v>
      </c>
      <c r="M79" s="113" t="s">
        <v>82</v>
      </c>
    </row>
    <row r="80" spans="1:13" x14ac:dyDescent="0.2">
      <c r="A80" s="412" t="s">
        <v>220</v>
      </c>
      <c r="B80" s="412"/>
      <c r="C80" s="412"/>
      <c r="D80" s="412"/>
      <c r="E80" s="89">
        <f>SUM(E68:E79)</f>
        <v>0</v>
      </c>
      <c r="F80" s="59" t="s">
        <v>82</v>
      </c>
      <c r="G80" s="243"/>
      <c r="H80" s="412" t="s">
        <v>220</v>
      </c>
      <c r="I80" s="412"/>
      <c r="J80" s="412"/>
      <c r="K80" s="412"/>
      <c r="L80" s="89">
        <f>SUM(L68:L79)</f>
        <v>0</v>
      </c>
      <c r="M80" s="113" t="s">
        <v>82</v>
      </c>
    </row>
    <row r="81" spans="1:13" x14ac:dyDescent="0.2">
      <c r="A81" s="412" t="s">
        <v>221</v>
      </c>
      <c r="B81" s="412"/>
      <c r="C81" s="412"/>
      <c r="D81" s="412"/>
      <c r="E81" s="104"/>
      <c r="F81" s="59" t="s">
        <v>82</v>
      </c>
      <c r="G81" s="243"/>
      <c r="H81" s="412" t="s">
        <v>221</v>
      </c>
      <c r="I81" s="412"/>
      <c r="J81" s="412"/>
      <c r="K81" s="412"/>
      <c r="L81" s="104"/>
      <c r="M81" s="113" t="s">
        <v>82</v>
      </c>
    </row>
    <row r="82" spans="1:13" x14ac:dyDescent="0.2">
      <c r="A82" s="412" t="s">
        <v>222</v>
      </c>
      <c r="B82" s="412"/>
      <c r="C82" s="412"/>
      <c r="D82" s="412"/>
      <c r="E82" s="103">
        <f>E80*E81</f>
        <v>0</v>
      </c>
      <c r="F82" s="59" t="s">
        <v>82</v>
      </c>
      <c r="G82" s="243"/>
      <c r="H82" s="412" t="s">
        <v>222</v>
      </c>
      <c r="I82" s="412"/>
      <c r="J82" s="412"/>
      <c r="K82" s="412"/>
      <c r="L82" s="103">
        <f>L80*L81</f>
        <v>0</v>
      </c>
      <c r="M82" s="113" t="s">
        <v>82</v>
      </c>
    </row>
    <row r="83" spans="1:13" x14ac:dyDescent="0.2">
      <c r="G83" s="243"/>
      <c r="J83" s="6"/>
    </row>
    <row r="84" spans="1:13" s="260" customFormat="1" ht="31" x14ac:dyDescent="0.35">
      <c r="A84" s="432" t="s">
        <v>367</v>
      </c>
      <c r="B84" s="433"/>
      <c r="C84" s="433"/>
      <c r="D84" s="433"/>
      <c r="E84" s="433"/>
      <c r="F84" s="434"/>
      <c r="G84" s="259"/>
      <c r="H84" s="432" t="s">
        <v>367</v>
      </c>
      <c r="I84" s="433"/>
      <c r="J84" s="433"/>
      <c r="K84" s="433"/>
      <c r="L84" s="433"/>
      <c r="M84" s="434"/>
    </row>
    <row r="85" spans="1:13" x14ac:dyDescent="0.2">
      <c r="A85" s="107" t="s">
        <v>202</v>
      </c>
      <c r="B85" s="401"/>
      <c r="C85" s="402"/>
      <c r="D85" s="402"/>
      <c r="E85" s="402"/>
      <c r="F85" s="402"/>
      <c r="G85" s="243"/>
      <c r="H85" s="107" t="s">
        <v>202</v>
      </c>
      <c r="I85" s="401"/>
      <c r="J85" s="402"/>
      <c r="K85" s="402"/>
      <c r="L85" s="402"/>
      <c r="M85" s="402"/>
    </row>
    <row r="86" spans="1:13" ht="48" x14ac:dyDescent="0.2">
      <c r="A86" s="60" t="s">
        <v>203</v>
      </c>
      <c r="B86" s="61" t="s">
        <v>223</v>
      </c>
      <c r="C86" s="61" t="s">
        <v>227</v>
      </c>
      <c r="D86" s="61" t="s">
        <v>368</v>
      </c>
      <c r="E86" s="61" t="s">
        <v>229</v>
      </c>
      <c r="F86" s="61" t="s">
        <v>45</v>
      </c>
      <c r="G86" s="243"/>
      <c r="H86" s="60" t="s">
        <v>203</v>
      </c>
      <c r="I86" s="61" t="s">
        <v>223</v>
      </c>
      <c r="J86" s="61" t="s">
        <v>227</v>
      </c>
      <c r="K86" s="61" t="s">
        <v>368</v>
      </c>
      <c r="L86" s="61" t="s">
        <v>229</v>
      </c>
      <c r="M86" s="61" t="s">
        <v>45</v>
      </c>
    </row>
    <row r="87" spans="1:13" x14ac:dyDescent="0.2">
      <c r="A87" s="35">
        <v>1</v>
      </c>
      <c r="B87" s="62" t="s">
        <v>208</v>
      </c>
      <c r="C87" s="221"/>
      <c r="D87" s="25"/>
      <c r="E87" s="90">
        <f>C87*(D87/4)</f>
        <v>0</v>
      </c>
      <c r="F87" s="59" t="s">
        <v>82</v>
      </c>
      <c r="G87" s="243"/>
      <c r="H87" s="35">
        <v>1</v>
      </c>
      <c r="I87" s="62" t="s">
        <v>208</v>
      </c>
      <c r="J87" s="221"/>
      <c r="K87" s="25">
        <v>0.5</v>
      </c>
      <c r="L87" s="90">
        <f>J87*(K87/4)</f>
        <v>0</v>
      </c>
      <c r="M87" s="113" t="s">
        <v>82</v>
      </c>
    </row>
    <row r="88" spans="1:13" x14ac:dyDescent="0.2">
      <c r="A88" s="35">
        <v>2</v>
      </c>
      <c r="B88" s="62" t="s">
        <v>209</v>
      </c>
      <c r="C88" s="221"/>
      <c r="D88" s="25"/>
      <c r="E88" s="90">
        <f t="shared" ref="E88:E98" si="16">C88*(D88/4)</f>
        <v>0</v>
      </c>
      <c r="F88" s="59" t="s">
        <v>82</v>
      </c>
      <c r="G88" s="243"/>
      <c r="H88" s="35">
        <v>2</v>
      </c>
      <c r="I88" s="62" t="s">
        <v>209</v>
      </c>
      <c r="J88" s="221"/>
      <c r="K88" s="25">
        <v>0.5</v>
      </c>
      <c r="L88" s="90">
        <f t="shared" ref="L88:L98" si="17">J88*(K88/4)</f>
        <v>0</v>
      </c>
      <c r="M88" s="113" t="s">
        <v>82</v>
      </c>
    </row>
    <row r="89" spans="1:13" x14ac:dyDescent="0.2">
      <c r="A89" s="35">
        <v>3</v>
      </c>
      <c r="B89" s="62" t="s">
        <v>210</v>
      </c>
      <c r="C89" s="221"/>
      <c r="D89" s="25"/>
      <c r="E89" s="90">
        <f t="shared" si="16"/>
        <v>0</v>
      </c>
      <c r="F89" s="59" t="s">
        <v>82</v>
      </c>
      <c r="G89" s="243"/>
      <c r="H89" s="35">
        <v>3</v>
      </c>
      <c r="I89" s="62" t="s">
        <v>210</v>
      </c>
      <c r="J89" s="221"/>
      <c r="K89" s="25">
        <v>0.5</v>
      </c>
      <c r="L89" s="90">
        <f t="shared" si="17"/>
        <v>0</v>
      </c>
      <c r="M89" s="113" t="s">
        <v>82</v>
      </c>
    </row>
    <row r="90" spans="1:13" x14ac:dyDescent="0.2">
      <c r="A90" s="35">
        <v>4</v>
      </c>
      <c r="B90" s="62" t="s">
        <v>211</v>
      </c>
      <c r="C90" s="221"/>
      <c r="D90" s="25"/>
      <c r="E90" s="90">
        <f t="shared" si="16"/>
        <v>0</v>
      </c>
      <c r="F90" s="59" t="s">
        <v>82</v>
      </c>
      <c r="G90" s="243"/>
      <c r="H90" s="35">
        <v>4</v>
      </c>
      <c r="I90" s="62" t="s">
        <v>211</v>
      </c>
      <c r="J90" s="221"/>
      <c r="K90" s="25">
        <v>0.5</v>
      </c>
      <c r="L90" s="90">
        <f t="shared" si="17"/>
        <v>0</v>
      </c>
      <c r="M90" s="113" t="s">
        <v>82</v>
      </c>
    </row>
    <row r="91" spans="1:13" x14ac:dyDescent="0.2">
      <c r="A91" s="35">
        <v>5</v>
      </c>
      <c r="B91" s="62" t="s">
        <v>212</v>
      </c>
      <c r="C91" s="221"/>
      <c r="D91" s="25"/>
      <c r="E91" s="90">
        <f t="shared" si="16"/>
        <v>0</v>
      </c>
      <c r="F91" s="59" t="s">
        <v>82</v>
      </c>
      <c r="G91" s="243"/>
      <c r="H91" s="35">
        <v>5</v>
      </c>
      <c r="I91" s="62" t="s">
        <v>212</v>
      </c>
      <c r="J91" s="221"/>
      <c r="K91" s="25">
        <v>0.5</v>
      </c>
      <c r="L91" s="90">
        <f t="shared" si="17"/>
        <v>0</v>
      </c>
      <c r="M91" s="113" t="s">
        <v>82</v>
      </c>
    </row>
    <row r="92" spans="1:13" x14ac:dyDescent="0.2">
      <c r="A92" s="35">
        <v>6</v>
      </c>
      <c r="B92" s="62" t="s">
        <v>213</v>
      </c>
      <c r="C92" s="221"/>
      <c r="D92" s="25"/>
      <c r="E92" s="90">
        <f t="shared" si="16"/>
        <v>0</v>
      </c>
      <c r="F92" s="59" t="s">
        <v>82</v>
      </c>
      <c r="G92" s="243"/>
      <c r="H92" s="35">
        <v>6</v>
      </c>
      <c r="I92" s="62" t="s">
        <v>213</v>
      </c>
      <c r="J92" s="221"/>
      <c r="K92" s="25">
        <v>0.5</v>
      </c>
      <c r="L92" s="90">
        <f t="shared" si="17"/>
        <v>0</v>
      </c>
      <c r="M92" s="113" t="s">
        <v>82</v>
      </c>
    </row>
    <row r="93" spans="1:13" x14ac:dyDescent="0.2">
      <c r="A93" s="35">
        <v>7</v>
      </c>
      <c r="B93" s="62" t="s">
        <v>214</v>
      </c>
      <c r="C93" s="221"/>
      <c r="D93" s="25"/>
      <c r="E93" s="90">
        <f t="shared" si="16"/>
        <v>0</v>
      </c>
      <c r="F93" s="59" t="s">
        <v>82</v>
      </c>
      <c r="G93" s="243"/>
      <c r="H93" s="35">
        <v>7</v>
      </c>
      <c r="I93" s="62" t="s">
        <v>214</v>
      </c>
      <c r="J93" s="221"/>
      <c r="K93" s="25">
        <v>0.5</v>
      </c>
      <c r="L93" s="90">
        <f t="shared" si="17"/>
        <v>0</v>
      </c>
      <c r="M93" s="113" t="s">
        <v>82</v>
      </c>
    </row>
    <row r="94" spans="1:13" x14ac:dyDescent="0.2">
      <c r="A94" s="35">
        <v>8</v>
      </c>
      <c r="B94" s="62" t="s">
        <v>215</v>
      </c>
      <c r="C94" s="221"/>
      <c r="D94" s="25"/>
      <c r="E94" s="90">
        <f t="shared" si="16"/>
        <v>0</v>
      </c>
      <c r="F94" s="59" t="s">
        <v>82</v>
      </c>
      <c r="G94" s="243"/>
      <c r="H94" s="35">
        <v>8</v>
      </c>
      <c r="I94" s="62" t="s">
        <v>215</v>
      </c>
      <c r="J94" s="221"/>
      <c r="K94" s="25">
        <v>0.5</v>
      </c>
      <c r="L94" s="90">
        <f t="shared" si="17"/>
        <v>0</v>
      </c>
      <c r="M94" s="113" t="s">
        <v>82</v>
      </c>
    </row>
    <row r="95" spans="1:13" x14ac:dyDescent="0.2">
      <c r="A95" s="35">
        <v>9</v>
      </c>
      <c r="B95" s="62" t="s">
        <v>216</v>
      </c>
      <c r="C95" s="221"/>
      <c r="D95" s="25"/>
      <c r="E95" s="90">
        <f t="shared" si="16"/>
        <v>0</v>
      </c>
      <c r="F95" s="59" t="s">
        <v>82</v>
      </c>
      <c r="G95" s="243"/>
      <c r="H95" s="35">
        <v>9</v>
      </c>
      <c r="I95" s="62" t="s">
        <v>216</v>
      </c>
      <c r="J95" s="221"/>
      <c r="K95" s="25">
        <v>0.5</v>
      </c>
      <c r="L95" s="90">
        <f t="shared" si="17"/>
        <v>0</v>
      </c>
      <c r="M95" s="113" t="s">
        <v>82</v>
      </c>
    </row>
    <row r="96" spans="1:13" x14ac:dyDescent="0.2">
      <c r="A96" s="35">
        <v>10</v>
      </c>
      <c r="B96" s="62" t="s">
        <v>217</v>
      </c>
      <c r="C96" s="221"/>
      <c r="D96" s="25"/>
      <c r="E96" s="90">
        <f t="shared" si="16"/>
        <v>0</v>
      </c>
      <c r="F96" s="59" t="s">
        <v>82</v>
      </c>
      <c r="G96" s="243"/>
      <c r="H96" s="35">
        <v>10</v>
      </c>
      <c r="I96" s="62" t="s">
        <v>217</v>
      </c>
      <c r="J96" s="221"/>
      <c r="K96" s="25">
        <v>0.5</v>
      </c>
      <c r="L96" s="90">
        <f t="shared" si="17"/>
        <v>0</v>
      </c>
      <c r="M96" s="113" t="s">
        <v>82</v>
      </c>
    </row>
    <row r="97" spans="1:13" x14ac:dyDescent="0.2">
      <c r="A97" s="35">
        <v>11</v>
      </c>
      <c r="B97" s="62" t="s">
        <v>218</v>
      </c>
      <c r="C97" s="221"/>
      <c r="D97" s="25"/>
      <c r="E97" s="90">
        <f t="shared" si="16"/>
        <v>0</v>
      </c>
      <c r="F97" s="59" t="s">
        <v>82</v>
      </c>
      <c r="G97" s="243"/>
      <c r="H97" s="35">
        <v>11</v>
      </c>
      <c r="I97" s="62" t="s">
        <v>218</v>
      </c>
      <c r="J97" s="221"/>
      <c r="K97" s="25">
        <v>0.5</v>
      </c>
      <c r="L97" s="90">
        <f t="shared" si="17"/>
        <v>0</v>
      </c>
      <c r="M97" s="113" t="s">
        <v>82</v>
      </c>
    </row>
    <row r="98" spans="1:13" x14ac:dyDescent="0.2">
      <c r="A98" s="35">
        <v>12</v>
      </c>
      <c r="B98" s="62" t="s">
        <v>219</v>
      </c>
      <c r="C98" s="221"/>
      <c r="D98" s="25"/>
      <c r="E98" s="90">
        <f t="shared" si="16"/>
        <v>0</v>
      </c>
      <c r="F98" s="59" t="s">
        <v>82</v>
      </c>
      <c r="G98" s="243"/>
      <c r="H98" s="35">
        <v>12</v>
      </c>
      <c r="I98" s="62" t="s">
        <v>219</v>
      </c>
      <c r="J98" s="221"/>
      <c r="K98" s="25">
        <v>0.5</v>
      </c>
      <c r="L98" s="90">
        <f t="shared" si="17"/>
        <v>0</v>
      </c>
      <c r="M98" s="113" t="s">
        <v>82</v>
      </c>
    </row>
    <row r="99" spans="1:13" x14ac:dyDescent="0.2">
      <c r="A99" s="345" t="s">
        <v>230</v>
      </c>
      <c r="B99" s="346"/>
      <c r="C99" s="346"/>
      <c r="D99" s="347"/>
      <c r="E99" s="89">
        <f>SUM(E87:E98)</f>
        <v>0</v>
      </c>
      <c r="F99" s="59" t="s">
        <v>82</v>
      </c>
      <c r="G99" s="243"/>
      <c r="H99" s="345" t="s">
        <v>230</v>
      </c>
      <c r="I99" s="346"/>
      <c r="J99" s="346"/>
      <c r="K99" s="347"/>
      <c r="L99" s="89">
        <f>SUM(L87:L98)</f>
        <v>0</v>
      </c>
      <c r="M99" s="113" t="s">
        <v>82</v>
      </c>
    </row>
    <row r="100" spans="1:13" x14ac:dyDescent="0.2">
      <c r="A100" s="345" t="s">
        <v>231</v>
      </c>
      <c r="B100" s="346"/>
      <c r="C100" s="346"/>
      <c r="D100" s="347"/>
      <c r="E100" s="116">
        <v>67</v>
      </c>
      <c r="F100" s="59" t="s">
        <v>82</v>
      </c>
      <c r="G100" s="243"/>
      <c r="H100" s="345" t="s">
        <v>231</v>
      </c>
      <c r="I100" s="346"/>
      <c r="J100" s="346"/>
      <c r="K100" s="347"/>
      <c r="L100" s="116"/>
      <c r="M100" s="113" t="s">
        <v>82</v>
      </c>
    </row>
    <row r="101" spans="1:13" x14ac:dyDescent="0.2">
      <c r="A101" s="345" t="s">
        <v>413</v>
      </c>
      <c r="B101" s="346"/>
      <c r="C101" s="346"/>
      <c r="D101" s="347"/>
      <c r="E101" s="103">
        <f>E99*E100</f>
        <v>0</v>
      </c>
      <c r="F101" s="59" t="s">
        <v>82</v>
      </c>
      <c r="G101" s="243"/>
      <c r="H101" s="345" t="s">
        <v>413</v>
      </c>
      <c r="I101" s="346"/>
      <c r="J101" s="346"/>
      <c r="K101" s="347"/>
      <c r="L101" s="103">
        <f>L99*L100</f>
        <v>0</v>
      </c>
      <c r="M101" s="113" t="s">
        <v>82</v>
      </c>
    </row>
    <row r="102" spans="1:13" x14ac:dyDescent="0.2">
      <c r="G102" s="243"/>
      <c r="J102" s="6"/>
    </row>
    <row r="103" spans="1:13" ht="31" x14ac:dyDescent="0.35">
      <c r="A103" s="406" t="s">
        <v>232</v>
      </c>
      <c r="B103" s="407"/>
      <c r="C103" s="407"/>
      <c r="D103" s="407"/>
      <c r="E103" s="407"/>
      <c r="F103" s="408"/>
      <c r="G103" s="243"/>
      <c r="H103" s="406" t="s">
        <v>232</v>
      </c>
      <c r="I103" s="407"/>
      <c r="J103" s="407"/>
      <c r="K103" s="407"/>
      <c r="L103" s="407"/>
      <c r="M103" s="408"/>
    </row>
    <row r="104" spans="1:13" x14ac:dyDescent="0.2">
      <c r="A104" s="378" t="s">
        <v>417</v>
      </c>
      <c r="B104" s="379"/>
      <c r="C104" s="379"/>
      <c r="D104" s="379"/>
      <c r="E104" s="379"/>
      <c r="F104" s="379"/>
      <c r="G104" s="243"/>
      <c r="H104" s="378" t="s">
        <v>417</v>
      </c>
      <c r="I104" s="379"/>
      <c r="J104" s="379"/>
      <c r="K104" s="379"/>
      <c r="L104" s="379"/>
      <c r="M104" s="379"/>
    </row>
    <row r="105" spans="1:13" x14ac:dyDescent="0.2">
      <c r="A105" s="108" t="s">
        <v>415</v>
      </c>
      <c r="B105" s="305"/>
      <c r="C105" s="306"/>
      <c r="D105" s="306"/>
      <c r="E105" s="306"/>
      <c r="F105" s="306"/>
      <c r="G105" s="243"/>
      <c r="H105" s="108" t="s">
        <v>419</v>
      </c>
      <c r="I105" s="305"/>
      <c r="J105" s="306"/>
      <c r="K105" s="306"/>
      <c r="L105" s="306"/>
      <c r="M105" s="306"/>
    </row>
    <row r="106" spans="1:13" x14ac:dyDescent="0.2">
      <c r="A106" s="107" t="s">
        <v>235</v>
      </c>
      <c r="B106" s="401"/>
      <c r="C106" s="402"/>
      <c r="D106" s="402"/>
      <c r="E106" s="402"/>
      <c r="F106" s="402"/>
      <c r="G106" s="243"/>
      <c r="H106" s="107" t="s">
        <v>235</v>
      </c>
      <c r="I106" s="401"/>
      <c r="J106" s="402"/>
      <c r="K106" s="402"/>
      <c r="L106" s="402"/>
      <c r="M106" s="402"/>
    </row>
    <row r="107" spans="1:13" ht="32" x14ac:dyDescent="0.2">
      <c r="A107" s="60" t="s">
        <v>203</v>
      </c>
      <c r="B107" s="61" t="s">
        <v>223</v>
      </c>
      <c r="C107" s="428" t="s">
        <v>254</v>
      </c>
      <c r="D107" s="429"/>
      <c r="E107" s="61" t="s">
        <v>255</v>
      </c>
      <c r="F107" s="61" t="s">
        <v>45</v>
      </c>
      <c r="G107" s="243"/>
      <c r="H107" s="60" t="s">
        <v>203</v>
      </c>
      <c r="I107" s="61" t="s">
        <v>223</v>
      </c>
      <c r="J107" s="428" t="s">
        <v>254</v>
      </c>
      <c r="K107" s="429"/>
      <c r="L107" s="61" t="s">
        <v>255</v>
      </c>
      <c r="M107" s="61" t="s">
        <v>45</v>
      </c>
    </row>
    <row r="108" spans="1:13" x14ac:dyDescent="0.2">
      <c r="A108" s="35">
        <v>1</v>
      </c>
      <c r="B108" s="62" t="s">
        <v>208</v>
      </c>
      <c r="C108" s="423"/>
      <c r="D108" s="424"/>
      <c r="E108" s="88">
        <f>0</f>
        <v>0</v>
      </c>
      <c r="F108" s="59" t="s">
        <v>82</v>
      </c>
      <c r="G108" s="243"/>
      <c r="H108" s="35">
        <v>1</v>
      </c>
      <c r="I108" s="62" t="s">
        <v>208</v>
      </c>
      <c r="J108" s="423"/>
      <c r="K108" s="424"/>
      <c r="L108" s="88">
        <f>0</f>
        <v>0</v>
      </c>
      <c r="M108" s="113" t="s">
        <v>82</v>
      </c>
    </row>
    <row r="109" spans="1:13" x14ac:dyDescent="0.2">
      <c r="A109" s="35">
        <v>2</v>
      </c>
      <c r="B109" s="62" t="s">
        <v>209</v>
      </c>
      <c r="C109" s="423"/>
      <c r="D109" s="424"/>
      <c r="E109" s="88">
        <f>0</f>
        <v>0</v>
      </c>
      <c r="F109" s="59" t="s">
        <v>82</v>
      </c>
      <c r="G109" s="243"/>
      <c r="H109" s="35">
        <v>2</v>
      </c>
      <c r="I109" s="62" t="s">
        <v>209</v>
      </c>
      <c r="J109" s="423"/>
      <c r="K109" s="424"/>
      <c r="L109" s="88">
        <f>0</f>
        <v>0</v>
      </c>
      <c r="M109" s="113" t="s">
        <v>82</v>
      </c>
    </row>
    <row r="110" spans="1:13" x14ac:dyDescent="0.2">
      <c r="A110" s="35">
        <v>3</v>
      </c>
      <c r="B110" s="62" t="s">
        <v>210</v>
      </c>
      <c r="C110" s="423"/>
      <c r="D110" s="424"/>
      <c r="E110" s="88">
        <f>0</f>
        <v>0</v>
      </c>
      <c r="F110" s="59" t="s">
        <v>82</v>
      </c>
      <c r="G110" s="243"/>
      <c r="H110" s="35">
        <v>3</v>
      </c>
      <c r="I110" s="62" t="s">
        <v>210</v>
      </c>
      <c r="J110" s="423"/>
      <c r="K110" s="424"/>
      <c r="L110" s="88">
        <f>0</f>
        <v>0</v>
      </c>
      <c r="M110" s="113" t="s">
        <v>82</v>
      </c>
    </row>
    <row r="111" spans="1:13" x14ac:dyDescent="0.2">
      <c r="A111" s="35">
        <v>4</v>
      </c>
      <c r="B111" s="62" t="s">
        <v>211</v>
      </c>
      <c r="C111" s="423"/>
      <c r="D111" s="424"/>
      <c r="E111" s="88">
        <f>0</f>
        <v>0</v>
      </c>
      <c r="F111" s="59" t="s">
        <v>82</v>
      </c>
      <c r="G111" s="243"/>
      <c r="H111" s="35">
        <v>4</v>
      </c>
      <c r="I111" s="62" t="s">
        <v>211</v>
      </c>
      <c r="J111" s="423"/>
      <c r="K111" s="424"/>
      <c r="L111" s="88">
        <f>0</f>
        <v>0</v>
      </c>
      <c r="M111" s="113" t="s">
        <v>82</v>
      </c>
    </row>
    <row r="112" spans="1:13" x14ac:dyDescent="0.2">
      <c r="A112" s="35">
        <v>5</v>
      </c>
      <c r="B112" s="62" t="s">
        <v>212</v>
      </c>
      <c r="C112" s="423"/>
      <c r="D112" s="424"/>
      <c r="E112" s="88">
        <f>0</f>
        <v>0</v>
      </c>
      <c r="F112" s="59" t="s">
        <v>82</v>
      </c>
      <c r="G112" s="243"/>
      <c r="H112" s="35">
        <v>5</v>
      </c>
      <c r="I112" s="62" t="s">
        <v>212</v>
      </c>
      <c r="J112" s="423"/>
      <c r="K112" s="424"/>
      <c r="L112" s="88">
        <f>0</f>
        <v>0</v>
      </c>
      <c r="M112" s="113" t="s">
        <v>82</v>
      </c>
    </row>
    <row r="113" spans="1:13" x14ac:dyDescent="0.2">
      <c r="A113" s="35">
        <v>6</v>
      </c>
      <c r="B113" s="62" t="s">
        <v>213</v>
      </c>
      <c r="C113" s="423"/>
      <c r="D113" s="424"/>
      <c r="E113" s="88">
        <f>0</f>
        <v>0</v>
      </c>
      <c r="F113" s="59" t="s">
        <v>82</v>
      </c>
      <c r="G113" s="243"/>
      <c r="H113" s="35">
        <v>6</v>
      </c>
      <c r="I113" s="62" t="s">
        <v>213</v>
      </c>
      <c r="J113" s="423"/>
      <c r="K113" s="424"/>
      <c r="L113" s="88">
        <f>0</f>
        <v>0</v>
      </c>
      <c r="M113" s="113" t="s">
        <v>82</v>
      </c>
    </row>
    <row r="114" spans="1:13" x14ac:dyDescent="0.2">
      <c r="A114" s="35">
        <v>7</v>
      </c>
      <c r="B114" s="62" t="s">
        <v>214</v>
      </c>
      <c r="C114" s="423"/>
      <c r="D114" s="424"/>
      <c r="E114" s="88">
        <f>0</f>
        <v>0</v>
      </c>
      <c r="F114" s="59" t="s">
        <v>82</v>
      </c>
      <c r="G114" s="243"/>
      <c r="H114" s="35">
        <v>7</v>
      </c>
      <c r="I114" s="62" t="s">
        <v>214</v>
      </c>
      <c r="J114" s="423"/>
      <c r="K114" s="424"/>
      <c r="L114" s="88">
        <f>0</f>
        <v>0</v>
      </c>
      <c r="M114" s="113" t="s">
        <v>82</v>
      </c>
    </row>
    <row r="115" spans="1:13" x14ac:dyDescent="0.2">
      <c r="A115" s="35">
        <v>8</v>
      </c>
      <c r="B115" s="62" t="s">
        <v>215</v>
      </c>
      <c r="C115" s="423"/>
      <c r="D115" s="424"/>
      <c r="E115" s="88">
        <f>0</f>
        <v>0</v>
      </c>
      <c r="F115" s="59" t="s">
        <v>82</v>
      </c>
      <c r="G115" s="243"/>
      <c r="H115" s="35">
        <v>8</v>
      </c>
      <c r="I115" s="62" t="s">
        <v>215</v>
      </c>
      <c r="J115" s="423"/>
      <c r="K115" s="424"/>
      <c r="L115" s="88">
        <f>0</f>
        <v>0</v>
      </c>
      <c r="M115" s="113" t="s">
        <v>82</v>
      </c>
    </row>
    <row r="116" spans="1:13" x14ac:dyDescent="0.2">
      <c r="A116" s="35">
        <v>9</v>
      </c>
      <c r="B116" s="62" t="s">
        <v>216</v>
      </c>
      <c r="C116" s="423"/>
      <c r="D116" s="424"/>
      <c r="E116" s="88">
        <f>0</f>
        <v>0</v>
      </c>
      <c r="F116" s="59" t="s">
        <v>82</v>
      </c>
      <c r="G116" s="243"/>
      <c r="H116" s="35">
        <v>9</v>
      </c>
      <c r="I116" s="62" t="s">
        <v>216</v>
      </c>
      <c r="J116" s="423"/>
      <c r="K116" s="424"/>
      <c r="L116" s="88">
        <f>0</f>
        <v>0</v>
      </c>
      <c r="M116" s="113" t="s">
        <v>82</v>
      </c>
    </row>
    <row r="117" spans="1:13" x14ac:dyDescent="0.2">
      <c r="A117" s="35">
        <v>10</v>
      </c>
      <c r="B117" s="62" t="s">
        <v>217</v>
      </c>
      <c r="C117" s="423"/>
      <c r="D117" s="424"/>
      <c r="E117" s="88">
        <f>0</f>
        <v>0</v>
      </c>
      <c r="F117" s="59" t="s">
        <v>82</v>
      </c>
      <c r="G117" s="243"/>
      <c r="H117" s="35">
        <v>10</v>
      </c>
      <c r="I117" s="62" t="s">
        <v>217</v>
      </c>
      <c r="J117" s="423"/>
      <c r="K117" s="424"/>
      <c r="L117" s="88">
        <f>0</f>
        <v>0</v>
      </c>
      <c r="M117" s="113" t="s">
        <v>82</v>
      </c>
    </row>
    <row r="118" spans="1:13" x14ac:dyDescent="0.2">
      <c r="A118" s="35">
        <v>11</v>
      </c>
      <c r="B118" s="62" t="s">
        <v>218</v>
      </c>
      <c r="C118" s="423"/>
      <c r="D118" s="424"/>
      <c r="E118" s="88">
        <f>0</f>
        <v>0</v>
      </c>
      <c r="F118" s="59" t="s">
        <v>82</v>
      </c>
      <c r="G118" s="243"/>
      <c r="H118" s="35">
        <v>11</v>
      </c>
      <c r="I118" s="62" t="s">
        <v>218</v>
      </c>
      <c r="J118" s="423"/>
      <c r="K118" s="424"/>
      <c r="L118" s="88">
        <f>0</f>
        <v>0</v>
      </c>
      <c r="M118" s="113" t="s">
        <v>82</v>
      </c>
    </row>
    <row r="119" spans="1:13" x14ac:dyDescent="0.2">
      <c r="A119" s="35">
        <v>12</v>
      </c>
      <c r="B119" s="62" t="s">
        <v>219</v>
      </c>
      <c r="C119" s="423"/>
      <c r="D119" s="424"/>
      <c r="E119" s="88">
        <f>0</f>
        <v>0</v>
      </c>
      <c r="F119" s="59" t="s">
        <v>82</v>
      </c>
      <c r="G119" s="243"/>
      <c r="H119" s="35">
        <v>12</v>
      </c>
      <c r="I119" s="62" t="s">
        <v>219</v>
      </c>
      <c r="J119" s="423"/>
      <c r="K119" s="424"/>
      <c r="L119" s="88">
        <f>0</f>
        <v>0</v>
      </c>
      <c r="M119" s="113" t="s">
        <v>82</v>
      </c>
    </row>
    <row r="120" spans="1:13" x14ac:dyDescent="0.2">
      <c r="A120" s="345" t="s">
        <v>256</v>
      </c>
      <c r="B120" s="346"/>
      <c r="C120" s="346"/>
      <c r="D120" s="347"/>
      <c r="E120" s="89">
        <f>SUM(E108:E119)</f>
        <v>0</v>
      </c>
      <c r="F120" s="59" t="s">
        <v>82</v>
      </c>
      <c r="G120" s="243"/>
      <c r="H120" s="345" t="s">
        <v>256</v>
      </c>
      <c r="I120" s="346"/>
      <c r="J120" s="346"/>
      <c r="K120" s="347"/>
      <c r="L120" s="89">
        <f>SUM(L108:L119)</f>
        <v>0</v>
      </c>
      <c r="M120" s="113" t="s">
        <v>82</v>
      </c>
    </row>
    <row r="121" spans="1:13" x14ac:dyDescent="0.2">
      <c r="A121" s="345" t="s">
        <v>257</v>
      </c>
      <c r="B121" s="346"/>
      <c r="C121" s="346"/>
      <c r="D121" s="347"/>
      <c r="E121" s="104"/>
      <c r="F121" s="59" t="s">
        <v>82</v>
      </c>
      <c r="G121" s="243"/>
      <c r="H121" s="345" t="s">
        <v>257</v>
      </c>
      <c r="I121" s="346"/>
      <c r="J121" s="346"/>
      <c r="K121" s="347"/>
      <c r="L121" s="104"/>
      <c r="M121" s="113" t="s">
        <v>82</v>
      </c>
    </row>
    <row r="122" spans="1:13" x14ac:dyDescent="0.2">
      <c r="A122" s="345" t="s">
        <v>258</v>
      </c>
      <c r="B122" s="346"/>
      <c r="C122" s="346"/>
      <c r="D122" s="347"/>
      <c r="E122" s="103">
        <f>E120*E121</f>
        <v>0</v>
      </c>
      <c r="F122" s="59" t="s">
        <v>82</v>
      </c>
      <c r="G122" s="243"/>
      <c r="H122" s="345" t="s">
        <v>258</v>
      </c>
      <c r="I122" s="346"/>
      <c r="J122" s="346"/>
      <c r="K122" s="347"/>
      <c r="L122" s="103">
        <f>L120*L121</f>
        <v>0</v>
      </c>
      <c r="M122" s="113" t="s">
        <v>82</v>
      </c>
    </row>
    <row r="123" spans="1:13" x14ac:dyDescent="0.2">
      <c r="A123" s="378" t="s">
        <v>417</v>
      </c>
      <c r="B123" s="379"/>
      <c r="C123" s="379"/>
      <c r="D123" s="379"/>
      <c r="E123" s="379"/>
      <c r="F123" s="379"/>
      <c r="G123" s="243"/>
      <c r="H123" s="378" t="s">
        <v>417</v>
      </c>
      <c r="I123" s="379"/>
      <c r="J123" s="379"/>
      <c r="K123" s="379"/>
      <c r="L123" s="379"/>
      <c r="M123" s="379"/>
    </row>
    <row r="124" spans="1:13" x14ac:dyDescent="0.2">
      <c r="A124" s="108" t="s">
        <v>416</v>
      </c>
      <c r="B124" s="405"/>
      <c r="C124" s="405"/>
      <c r="D124" s="405"/>
      <c r="E124" s="405"/>
      <c r="F124" s="405"/>
      <c r="G124" s="243"/>
      <c r="H124" s="108" t="s">
        <v>416</v>
      </c>
      <c r="I124" s="405"/>
      <c r="J124" s="405"/>
      <c r="K124" s="405"/>
      <c r="L124" s="405"/>
      <c r="M124" s="405"/>
    </row>
    <row r="125" spans="1:13" x14ac:dyDescent="0.2">
      <c r="A125" s="107" t="s">
        <v>235</v>
      </c>
      <c r="B125" s="401"/>
      <c r="C125" s="402"/>
      <c r="D125" s="402"/>
      <c r="E125" s="402"/>
      <c r="F125" s="402"/>
      <c r="G125" s="243"/>
      <c r="H125" s="107" t="s">
        <v>235</v>
      </c>
      <c r="I125" s="401"/>
      <c r="J125" s="402"/>
      <c r="K125" s="402"/>
      <c r="L125" s="402"/>
      <c r="M125" s="402"/>
    </row>
    <row r="126" spans="1:13" ht="32" x14ac:dyDescent="0.2">
      <c r="A126" s="60" t="s">
        <v>203</v>
      </c>
      <c r="B126" s="61" t="s">
        <v>223</v>
      </c>
      <c r="C126" s="428" t="s">
        <v>254</v>
      </c>
      <c r="D126" s="429"/>
      <c r="E126" s="61" t="s">
        <v>255</v>
      </c>
      <c r="F126" s="61" t="s">
        <v>45</v>
      </c>
      <c r="G126" s="243"/>
      <c r="H126" s="60" t="s">
        <v>203</v>
      </c>
      <c r="I126" s="61" t="s">
        <v>223</v>
      </c>
      <c r="J126" s="428" t="s">
        <v>254</v>
      </c>
      <c r="K126" s="429"/>
      <c r="L126" s="61" t="s">
        <v>255</v>
      </c>
      <c r="M126" s="61" t="s">
        <v>45</v>
      </c>
    </row>
    <row r="127" spans="1:13" x14ac:dyDescent="0.2">
      <c r="A127" s="35">
        <v>1</v>
      </c>
      <c r="B127" s="62" t="s">
        <v>208</v>
      </c>
      <c r="C127" s="423"/>
      <c r="D127" s="424"/>
      <c r="E127" s="88">
        <f>0</f>
        <v>0</v>
      </c>
      <c r="F127" s="59" t="s">
        <v>82</v>
      </c>
      <c r="G127" s="243"/>
      <c r="H127" s="35">
        <v>1</v>
      </c>
      <c r="I127" s="62" t="s">
        <v>208</v>
      </c>
      <c r="J127" s="423"/>
      <c r="K127" s="424"/>
      <c r="L127" s="88">
        <f>0</f>
        <v>0</v>
      </c>
      <c r="M127" s="113" t="s">
        <v>82</v>
      </c>
    </row>
    <row r="128" spans="1:13" x14ac:dyDescent="0.2">
      <c r="A128" s="35">
        <v>2</v>
      </c>
      <c r="B128" s="62" t="s">
        <v>209</v>
      </c>
      <c r="C128" s="423"/>
      <c r="D128" s="424"/>
      <c r="E128" s="88">
        <f>0</f>
        <v>0</v>
      </c>
      <c r="F128" s="59" t="s">
        <v>82</v>
      </c>
      <c r="G128" s="243"/>
      <c r="H128" s="35">
        <v>2</v>
      </c>
      <c r="I128" s="62" t="s">
        <v>209</v>
      </c>
      <c r="J128" s="423"/>
      <c r="K128" s="424"/>
      <c r="L128" s="88">
        <f>0</f>
        <v>0</v>
      </c>
      <c r="M128" s="113" t="s">
        <v>82</v>
      </c>
    </row>
    <row r="129" spans="1:13" x14ac:dyDescent="0.2">
      <c r="A129" s="35">
        <v>3</v>
      </c>
      <c r="B129" s="62" t="s">
        <v>210</v>
      </c>
      <c r="C129" s="423"/>
      <c r="D129" s="424"/>
      <c r="E129" s="88">
        <f>0</f>
        <v>0</v>
      </c>
      <c r="F129" s="59" t="s">
        <v>82</v>
      </c>
      <c r="G129" s="243"/>
      <c r="H129" s="35">
        <v>3</v>
      </c>
      <c r="I129" s="62" t="s">
        <v>210</v>
      </c>
      <c r="J129" s="423"/>
      <c r="K129" s="424"/>
      <c r="L129" s="88">
        <f>0</f>
        <v>0</v>
      </c>
      <c r="M129" s="113" t="s">
        <v>82</v>
      </c>
    </row>
    <row r="130" spans="1:13" x14ac:dyDescent="0.2">
      <c r="A130" s="35">
        <v>4</v>
      </c>
      <c r="B130" s="62" t="s">
        <v>211</v>
      </c>
      <c r="C130" s="423"/>
      <c r="D130" s="424"/>
      <c r="E130" s="88">
        <f>0</f>
        <v>0</v>
      </c>
      <c r="F130" s="59" t="s">
        <v>82</v>
      </c>
      <c r="G130" s="243"/>
      <c r="H130" s="35">
        <v>4</v>
      </c>
      <c r="I130" s="62" t="s">
        <v>211</v>
      </c>
      <c r="J130" s="423"/>
      <c r="K130" s="424"/>
      <c r="L130" s="88">
        <f>0</f>
        <v>0</v>
      </c>
      <c r="M130" s="113" t="s">
        <v>82</v>
      </c>
    </row>
    <row r="131" spans="1:13" x14ac:dyDescent="0.2">
      <c r="A131" s="35">
        <v>5</v>
      </c>
      <c r="B131" s="62" t="s">
        <v>212</v>
      </c>
      <c r="C131" s="423"/>
      <c r="D131" s="424"/>
      <c r="E131" s="88">
        <f>0</f>
        <v>0</v>
      </c>
      <c r="F131" s="59" t="s">
        <v>82</v>
      </c>
      <c r="G131" s="243"/>
      <c r="H131" s="35">
        <v>5</v>
      </c>
      <c r="I131" s="62" t="s">
        <v>212</v>
      </c>
      <c r="J131" s="423"/>
      <c r="K131" s="424"/>
      <c r="L131" s="88">
        <f>0</f>
        <v>0</v>
      </c>
      <c r="M131" s="113" t="s">
        <v>82</v>
      </c>
    </row>
    <row r="132" spans="1:13" x14ac:dyDescent="0.2">
      <c r="A132" s="35">
        <v>6</v>
      </c>
      <c r="B132" s="62" t="s">
        <v>213</v>
      </c>
      <c r="C132" s="423"/>
      <c r="D132" s="424"/>
      <c r="E132" s="88">
        <f>0</f>
        <v>0</v>
      </c>
      <c r="F132" s="59" t="s">
        <v>82</v>
      </c>
      <c r="G132" s="243"/>
      <c r="H132" s="35">
        <v>6</v>
      </c>
      <c r="I132" s="62" t="s">
        <v>213</v>
      </c>
      <c r="J132" s="423"/>
      <c r="K132" s="424"/>
      <c r="L132" s="88">
        <f>0</f>
        <v>0</v>
      </c>
      <c r="M132" s="113" t="s">
        <v>82</v>
      </c>
    </row>
    <row r="133" spans="1:13" x14ac:dyDescent="0.2">
      <c r="A133" s="35">
        <v>7</v>
      </c>
      <c r="B133" s="62" t="s">
        <v>214</v>
      </c>
      <c r="C133" s="423"/>
      <c r="D133" s="424"/>
      <c r="E133" s="88">
        <f>0</f>
        <v>0</v>
      </c>
      <c r="F133" s="59" t="s">
        <v>82</v>
      </c>
      <c r="G133" s="243"/>
      <c r="H133" s="35">
        <v>7</v>
      </c>
      <c r="I133" s="62" t="s">
        <v>214</v>
      </c>
      <c r="J133" s="423"/>
      <c r="K133" s="424"/>
      <c r="L133" s="88">
        <f>0</f>
        <v>0</v>
      </c>
      <c r="M133" s="113" t="s">
        <v>82</v>
      </c>
    </row>
    <row r="134" spans="1:13" x14ac:dyDescent="0.2">
      <c r="A134" s="35">
        <v>8</v>
      </c>
      <c r="B134" s="62" t="s">
        <v>215</v>
      </c>
      <c r="C134" s="423"/>
      <c r="D134" s="424"/>
      <c r="E134" s="88">
        <f>0</f>
        <v>0</v>
      </c>
      <c r="F134" s="59" t="s">
        <v>82</v>
      </c>
      <c r="G134" s="243"/>
      <c r="H134" s="35">
        <v>8</v>
      </c>
      <c r="I134" s="62" t="s">
        <v>215</v>
      </c>
      <c r="J134" s="423"/>
      <c r="K134" s="424"/>
      <c r="L134" s="88">
        <f>0</f>
        <v>0</v>
      </c>
      <c r="M134" s="113" t="s">
        <v>82</v>
      </c>
    </row>
    <row r="135" spans="1:13" x14ac:dyDescent="0.2">
      <c r="A135" s="35">
        <v>9</v>
      </c>
      <c r="B135" s="62" t="s">
        <v>216</v>
      </c>
      <c r="C135" s="423"/>
      <c r="D135" s="424"/>
      <c r="E135" s="88">
        <f>0</f>
        <v>0</v>
      </c>
      <c r="F135" s="59" t="s">
        <v>82</v>
      </c>
      <c r="G135" s="243"/>
      <c r="H135" s="35">
        <v>9</v>
      </c>
      <c r="I135" s="62" t="s">
        <v>216</v>
      </c>
      <c r="J135" s="423"/>
      <c r="K135" s="424"/>
      <c r="L135" s="88">
        <f>0</f>
        <v>0</v>
      </c>
      <c r="M135" s="113" t="s">
        <v>82</v>
      </c>
    </row>
    <row r="136" spans="1:13" x14ac:dyDescent="0.2">
      <c r="A136" s="35">
        <v>10</v>
      </c>
      <c r="B136" s="62" t="s">
        <v>217</v>
      </c>
      <c r="C136" s="423"/>
      <c r="D136" s="424"/>
      <c r="E136" s="88">
        <f>0</f>
        <v>0</v>
      </c>
      <c r="F136" s="59" t="s">
        <v>82</v>
      </c>
      <c r="G136" s="243"/>
      <c r="H136" s="35">
        <v>10</v>
      </c>
      <c r="I136" s="62" t="s">
        <v>217</v>
      </c>
      <c r="J136" s="423"/>
      <c r="K136" s="424"/>
      <c r="L136" s="88">
        <f>0</f>
        <v>0</v>
      </c>
      <c r="M136" s="113" t="s">
        <v>82</v>
      </c>
    </row>
    <row r="137" spans="1:13" x14ac:dyDescent="0.2">
      <c r="A137" s="35">
        <v>11</v>
      </c>
      <c r="B137" s="62" t="s">
        <v>218</v>
      </c>
      <c r="C137" s="423"/>
      <c r="D137" s="424"/>
      <c r="E137" s="88">
        <f>0</f>
        <v>0</v>
      </c>
      <c r="F137" s="59" t="s">
        <v>82</v>
      </c>
      <c r="G137" s="243"/>
      <c r="H137" s="35">
        <v>11</v>
      </c>
      <c r="I137" s="62" t="s">
        <v>218</v>
      </c>
      <c r="J137" s="423"/>
      <c r="K137" s="424"/>
      <c r="L137" s="88">
        <f>0</f>
        <v>0</v>
      </c>
      <c r="M137" s="113" t="s">
        <v>82</v>
      </c>
    </row>
    <row r="138" spans="1:13" x14ac:dyDescent="0.2">
      <c r="A138" s="35">
        <v>12</v>
      </c>
      <c r="B138" s="62" t="s">
        <v>219</v>
      </c>
      <c r="C138" s="423"/>
      <c r="D138" s="424"/>
      <c r="E138" s="88">
        <f>0</f>
        <v>0</v>
      </c>
      <c r="F138" s="59" t="s">
        <v>82</v>
      </c>
      <c r="G138" s="243"/>
      <c r="H138" s="35">
        <v>12</v>
      </c>
      <c r="I138" s="62" t="s">
        <v>219</v>
      </c>
      <c r="J138" s="423"/>
      <c r="K138" s="424"/>
      <c r="L138" s="88">
        <f>0</f>
        <v>0</v>
      </c>
      <c r="M138" s="113" t="s">
        <v>82</v>
      </c>
    </row>
    <row r="139" spans="1:13" x14ac:dyDescent="0.2">
      <c r="A139" s="345" t="s">
        <v>256</v>
      </c>
      <c r="B139" s="346"/>
      <c r="C139" s="346"/>
      <c r="D139" s="347"/>
      <c r="E139" s="89">
        <f>SUM(E127:E138)</f>
        <v>0</v>
      </c>
      <c r="F139" s="59" t="s">
        <v>82</v>
      </c>
      <c r="G139" s="243"/>
      <c r="H139" s="345" t="s">
        <v>256</v>
      </c>
      <c r="I139" s="346"/>
      <c r="J139" s="346"/>
      <c r="K139" s="347"/>
      <c r="L139" s="89">
        <f>SUM(L127:L138)</f>
        <v>0</v>
      </c>
      <c r="M139" s="113" t="s">
        <v>82</v>
      </c>
    </row>
    <row r="140" spans="1:13" x14ac:dyDescent="0.2">
      <c r="A140" s="345" t="s">
        <v>257</v>
      </c>
      <c r="B140" s="346"/>
      <c r="C140" s="346"/>
      <c r="D140" s="347"/>
      <c r="E140" s="104"/>
      <c r="F140" s="59" t="s">
        <v>82</v>
      </c>
      <c r="G140" s="243"/>
      <c r="H140" s="345" t="s">
        <v>257</v>
      </c>
      <c r="I140" s="346"/>
      <c r="J140" s="346"/>
      <c r="K140" s="347"/>
      <c r="L140" s="104"/>
      <c r="M140" s="113" t="s">
        <v>82</v>
      </c>
    </row>
    <row r="141" spans="1:13" x14ac:dyDescent="0.2">
      <c r="A141" s="345" t="s">
        <v>258</v>
      </c>
      <c r="B141" s="346"/>
      <c r="C141" s="346"/>
      <c r="D141" s="347"/>
      <c r="E141" s="103">
        <f>E139*E140</f>
        <v>0</v>
      </c>
      <c r="F141" s="59" t="s">
        <v>82</v>
      </c>
      <c r="G141" s="243"/>
      <c r="H141" s="345" t="s">
        <v>258</v>
      </c>
      <c r="I141" s="346"/>
      <c r="J141" s="346"/>
      <c r="K141" s="347"/>
      <c r="L141" s="103">
        <f>L139*L140</f>
        <v>0</v>
      </c>
      <c r="M141" s="113" t="s">
        <v>82</v>
      </c>
    </row>
    <row r="142" spans="1:13" x14ac:dyDescent="0.2">
      <c r="A142" s="378" t="s">
        <v>417</v>
      </c>
      <c r="B142" s="379"/>
      <c r="C142" s="379"/>
      <c r="D142" s="379"/>
      <c r="E142" s="379"/>
      <c r="F142" s="379"/>
      <c r="G142" s="243"/>
      <c r="H142" s="108" t="s">
        <v>417</v>
      </c>
      <c r="I142" s="401"/>
      <c r="J142" s="402"/>
      <c r="K142" s="402"/>
      <c r="L142" s="402"/>
      <c r="M142" s="402"/>
    </row>
    <row r="143" spans="1:13" x14ac:dyDescent="0.2">
      <c r="A143" s="108" t="s">
        <v>240</v>
      </c>
      <c r="B143" s="405"/>
      <c r="C143" s="405"/>
      <c r="D143" s="405"/>
      <c r="E143" s="405"/>
      <c r="F143" s="405"/>
      <c r="G143" s="243"/>
      <c r="H143" s="108" t="s">
        <v>240</v>
      </c>
      <c r="I143" s="405"/>
      <c r="J143" s="405"/>
      <c r="K143" s="405"/>
      <c r="L143" s="405"/>
      <c r="M143" s="405"/>
    </row>
    <row r="144" spans="1:13" x14ac:dyDescent="0.2">
      <c r="A144" s="107" t="s">
        <v>235</v>
      </c>
      <c r="B144" s="401"/>
      <c r="C144" s="402"/>
      <c r="D144" s="402"/>
      <c r="E144" s="402"/>
      <c r="F144" s="402"/>
      <c r="G144" s="243"/>
      <c r="H144" s="107" t="s">
        <v>235</v>
      </c>
      <c r="I144" s="401"/>
      <c r="J144" s="402"/>
      <c r="K144" s="402"/>
      <c r="L144" s="402"/>
      <c r="M144" s="402"/>
    </row>
    <row r="145" spans="1:13" ht="32" x14ac:dyDescent="0.2">
      <c r="A145" s="60" t="s">
        <v>203</v>
      </c>
      <c r="B145" s="61" t="s">
        <v>223</v>
      </c>
      <c r="C145" s="428" t="s">
        <v>254</v>
      </c>
      <c r="D145" s="429"/>
      <c r="E145" s="61" t="s">
        <v>255</v>
      </c>
      <c r="F145" s="61" t="s">
        <v>45</v>
      </c>
      <c r="G145" s="243"/>
      <c r="H145" s="60" t="s">
        <v>203</v>
      </c>
      <c r="I145" s="61" t="s">
        <v>223</v>
      </c>
      <c r="J145" s="428" t="s">
        <v>254</v>
      </c>
      <c r="K145" s="429"/>
      <c r="L145" s="61" t="s">
        <v>255</v>
      </c>
      <c r="M145" s="61" t="s">
        <v>45</v>
      </c>
    </row>
    <row r="146" spans="1:13" x14ac:dyDescent="0.2">
      <c r="A146" s="35">
        <v>1</v>
      </c>
      <c r="B146" s="62" t="s">
        <v>208</v>
      </c>
      <c r="C146" s="423"/>
      <c r="D146" s="424"/>
      <c r="E146" s="88">
        <f>0</f>
        <v>0</v>
      </c>
      <c r="F146" s="59" t="s">
        <v>82</v>
      </c>
      <c r="G146" s="243"/>
      <c r="H146" s="35">
        <v>1</v>
      </c>
      <c r="I146" s="62" t="s">
        <v>208</v>
      </c>
      <c r="J146" s="423"/>
      <c r="K146" s="424"/>
      <c r="L146" s="88">
        <f>0</f>
        <v>0</v>
      </c>
      <c r="M146" s="113" t="s">
        <v>82</v>
      </c>
    </row>
    <row r="147" spans="1:13" x14ac:dyDescent="0.2">
      <c r="A147" s="35">
        <v>2</v>
      </c>
      <c r="B147" s="62" t="s">
        <v>209</v>
      </c>
      <c r="C147" s="423"/>
      <c r="D147" s="424"/>
      <c r="E147" s="88">
        <f>0</f>
        <v>0</v>
      </c>
      <c r="F147" s="59" t="s">
        <v>82</v>
      </c>
      <c r="G147" s="243"/>
      <c r="H147" s="35">
        <v>2</v>
      </c>
      <c r="I147" s="62" t="s">
        <v>209</v>
      </c>
      <c r="J147" s="423"/>
      <c r="K147" s="424"/>
      <c r="L147" s="88">
        <f>0</f>
        <v>0</v>
      </c>
      <c r="M147" s="113" t="s">
        <v>82</v>
      </c>
    </row>
    <row r="148" spans="1:13" x14ac:dyDescent="0.2">
      <c r="A148" s="35">
        <v>3</v>
      </c>
      <c r="B148" s="62" t="s">
        <v>210</v>
      </c>
      <c r="C148" s="423"/>
      <c r="D148" s="424"/>
      <c r="E148" s="88">
        <f>0</f>
        <v>0</v>
      </c>
      <c r="F148" s="59" t="s">
        <v>82</v>
      </c>
      <c r="G148" s="243"/>
      <c r="H148" s="35">
        <v>3</v>
      </c>
      <c r="I148" s="62" t="s">
        <v>210</v>
      </c>
      <c r="J148" s="423"/>
      <c r="K148" s="424"/>
      <c r="L148" s="88">
        <f>0</f>
        <v>0</v>
      </c>
      <c r="M148" s="113" t="s">
        <v>82</v>
      </c>
    </row>
    <row r="149" spans="1:13" x14ac:dyDescent="0.2">
      <c r="A149" s="35">
        <v>4</v>
      </c>
      <c r="B149" s="62" t="s">
        <v>211</v>
      </c>
      <c r="C149" s="423"/>
      <c r="D149" s="424"/>
      <c r="E149" s="88">
        <f>0</f>
        <v>0</v>
      </c>
      <c r="F149" s="59" t="s">
        <v>82</v>
      </c>
      <c r="G149" s="243"/>
      <c r="H149" s="35">
        <v>4</v>
      </c>
      <c r="I149" s="62" t="s">
        <v>211</v>
      </c>
      <c r="J149" s="423"/>
      <c r="K149" s="424"/>
      <c r="L149" s="88">
        <f>0</f>
        <v>0</v>
      </c>
      <c r="M149" s="113" t="s">
        <v>82</v>
      </c>
    </row>
    <row r="150" spans="1:13" x14ac:dyDescent="0.2">
      <c r="A150" s="35">
        <v>5</v>
      </c>
      <c r="B150" s="62" t="s">
        <v>212</v>
      </c>
      <c r="C150" s="423"/>
      <c r="D150" s="424"/>
      <c r="E150" s="88">
        <f>0</f>
        <v>0</v>
      </c>
      <c r="F150" s="59" t="s">
        <v>82</v>
      </c>
      <c r="G150" s="243"/>
      <c r="H150" s="35">
        <v>5</v>
      </c>
      <c r="I150" s="62" t="s">
        <v>212</v>
      </c>
      <c r="J150" s="423"/>
      <c r="K150" s="424"/>
      <c r="L150" s="88">
        <f>0</f>
        <v>0</v>
      </c>
      <c r="M150" s="113" t="s">
        <v>82</v>
      </c>
    </row>
    <row r="151" spans="1:13" x14ac:dyDescent="0.2">
      <c r="A151" s="35">
        <v>6</v>
      </c>
      <c r="B151" s="62" t="s">
        <v>213</v>
      </c>
      <c r="C151" s="423"/>
      <c r="D151" s="424"/>
      <c r="E151" s="88">
        <f>0</f>
        <v>0</v>
      </c>
      <c r="F151" s="59" t="s">
        <v>82</v>
      </c>
      <c r="G151" s="243"/>
      <c r="H151" s="35">
        <v>6</v>
      </c>
      <c r="I151" s="62" t="s">
        <v>213</v>
      </c>
      <c r="J151" s="423"/>
      <c r="K151" s="424"/>
      <c r="L151" s="88">
        <f>0</f>
        <v>0</v>
      </c>
      <c r="M151" s="113" t="s">
        <v>82</v>
      </c>
    </row>
    <row r="152" spans="1:13" x14ac:dyDescent="0.2">
      <c r="A152" s="35">
        <v>7</v>
      </c>
      <c r="B152" s="62" t="s">
        <v>214</v>
      </c>
      <c r="C152" s="423"/>
      <c r="D152" s="424"/>
      <c r="E152" s="88">
        <f>0</f>
        <v>0</v>
      </c>
      <c r="F152" s="59" t="s">
        <v>82</v>
      </c>
      <c r="G152" s="243"/>
      <c r="H152" s="35">
        <v>7</v>
      </c>
      <c r="I152" s="62" t="s">
        <v>214</v>
      </c>
      <c r="J152" s="423"/>
      <c r="K152" s="424"/>
      <c r="L152" s="88">
        <f>0</f>
        <v>0</v>
      </c>
      <c r="M152" s="113" t="s">
        <v>82</v>
      </c>
    </row>
    <row r="153" spans="1:13" x14ac:dyDescent="0.2">
      <c r="A153" s="35">
        <v>8</v>
      </c>
      <c r="B153" s="62" t="s">
        <v>215</v>
      </c>
      <c r="C153" s="423"/>
      <c r="D153" s="424"/>
      <c r="E153" s="88">
        <f>0</f>
        <v>0</v>
      </c>
      <c r="F153" s="59" t="s">
        <v>82</v>
      </c>
      <c r="G153" s="243"/>
      <c r="H153" s="35">
        <v>8</v>
      </c>
      <c r="I153" s="62" t="s">
        <v>215</v>
      </c>
      <c r="J153" s="423"/>
      <c r="K153" s="424"/>
      <c r="L153" s="88">
        <f>0</f>
        <v>0</v>
      </c>
      <c r="M153" s="113" t="s">
        <v>82</v>
      </c>
    </row>
    <row r="154" spans="1:13" x14ac:dyDescent="0.2">
      <c r="A154" s="35">
        <v>9</v>
      </c>
      <c r="B154" s="62" t="s">
        <v>216</v>
      </c>
      <c r="C154" s="423"/>
      <c r="D154" s="424"/>
      <c r="E154" s="88">
        <f>0</f>
        <v>0</v>
      </c>
      <c r="F154" s="59" t="s">
        <v>82</v>
      </c>
      <c r="G154" s="243"/>
      <c r="H154" s="35">
        <v>9</v>
      </c>
      <c r="I154" s="62" t="s">
        <v>216</v>
      </c>
      <c r="J154" s="423"/>
      <c r="K154" s="424"/>
      <c r="L154" s="88">
        <f>0</f>
        <v>0</v>
      </c>
      <c r="M154" s="113" t="s">
        <v>82</v>
      </c>
    </row>
    <row r="155" spans="1:13" x14ac:dyDescent="0.2">
      <c r="A155" s="35">
        <v>10</v>
      </c>
      <c r="B155" s="62" t="s">
        <v>217</v>
      </c>
      <c r="C155" s="423"/>
      <c r="D155" s="424"/>
      <c r="E155" s="88">
        <f>0</f>
        <v>0</v>
      </c>
      <c r="F155" s="59" t="s">
        <v>82</v>
      </c>
      <c r="G155" s="243"/>
      <c r="H155" s="35">
        <v>10</v>
      </c>
      <c r="I155" s="62" t="s">
        <v>217</v>
      </c>
      <c r="J155" s="423"/>
      <c r="K155" s="424"/>
      <c r="L155" s="88">
        <f>0</f>
        <v>0</v>
      </c>
      <c r="M155" s="113" t="s">
        <v>82</v>
      </c>
    </row>
    <row r="156" spans="1:13" x14ac:dyDescent="0.2">
      <c r="A156" s="35">
        <v>11</v>
      </c>
      <c r="B156" s="62" t="s">
        <v>218</v>
      </c>
      <c r="C156" s="423"/>
      <c r="D156" s="424"/>
      <c r="E156" s="88">
        <f>0</f>
        <v>0</v>
      </c>
      <c r="F156" s="59" t="s">
        <v>82</v>
      </c>
      <c r="G156" s="243"/>
      <c r="H156" s="35">
        <v>11</v>
      </c>
      <c r="I156" s="62" t="s">
        <v>218</v>
      </c>
      <c r="J156" s="423"/>
      <c r="K156" s="424"/>
      <c r="L156" s="88">
        <f>0</f>
        <v>0</v>
      </c>
      <c r="M156" s="113" t="s">
        <v>82</v>
      </c>
    </row>
    <row r="157" spans="1:13" x14ac:dyDescent="0.2">
      <c r="A157" s="35">
        <v>12</v>
      </c>
      <c r="B157" s="62" t="s">
        <v>219</v>
      </c>
      <c r="C157" s="423"/>
      <c r="D157" s="424"/>
      <c r="E157" s="88">
        <f>0</f>
        <v>0</v>
      </c>
      <c r="F157" s="59" t="s">
        <v>82</v>
      </c>
      <c r="G157" s="243"/>
      <c r="H157" s="35">
        <v>12</v>
      </c>
      <c r="I157" s="62" t="s">
        <v>219</v>
      </c>
      <c r="J157" s="423"/>
      <c r="K157" s="424"/>
      <c r="L157" s="88">
        <f>0</f>
        <v>0</v>
      </c>
      <c r="M157" s="113" t="s">
        <v>82</v>
      </c>
    </row>
    <row r="158" spans="1:13" x14ac:dyDescent="0.2">
      <c r="A158" s="345" t="s">
        <v>256</v>
      </c>
      <c r="B158" s="346"/>
      <c r="C158" s="346"/>
      <c r="D158" s="347"/>
      <c r="E158" s="89">
        <f>SUM(E146:E157)</f>
        <v>0</v>
      </c>
      <c r="F158" s="59" t="s">
        <v>82</v>
      </c>
      <c r="G158" s="243"/>
      <c r="H158" s="345" t="s">
        <v>256</v>
      </c>
      <c r="I158" s="346"/>
      <c r="J158" s="346"/>
      <c r="K158" s="347"/>
      <c r="L158" s="89">
        <f>SUM(L146:L157)</f>
        <v>0</v>
      </c>
      <c r="M158" s="113" t="s">
        <v>82</v>
      </c>
    </row>
    <row r="159" spans="1:13" x14ac:dyDescent="0.2">
      <c r="A159" s="345" t="s">
        <v>257</v>
      </c>
      <c r="B159" s="346"/>
      <c r="C159" s="346"/>
      <c r="D159" s="347"/>
      <c r="E159" s="104"/>
      <c r="F159" s="59" t="s">
        <v>82</v>
      </c>
      <c r="G159" s="243"/>
      <c r="H159" s="345" t="s">
        <v>257</v>
      </c>
      <c r="I159" s="346"/>
      <c r="J159" s="346"/>
      <c r="K159" s="347"/>
      <c r="L159" s="104"/>
      <c r="M159" s="113" t="s">
        <v>82</v>
      </c>
    </row>
    <row r="160" spans="1:13" x14ac:dyDescent="0.2">
      <c r="A160" s="345" t="s">
        <v>258</v>
      </c>
      <c r="B160" s="346"/>
      <c r="C160" s="346"/>
      <c r="D160" s="347"/>
      <c r="E160" s="103">
        <f>E158*E159</f>
        <v>0</v>
      </c>
      <c r="F160" s="59" t="s">
        <v>82</v>
      </c>
      <c r="G160" s="243"/>
      <c r="H160" s="345" t="s">
        <v>258</v>
      </c>
      <c r="I160" s="346"/>
      <c r="J160" s="346"/>
      <c r="K160" s="347"/>
      <c r="L160" s="103">
        <f>L158*L159</f>
        <v>0</v>
      </c>
      <c r="M160" s="113" t="s">
        <v>82</v>
      </c>
    </row>
    <row r="161" spans="1:13" x14ac:dyDescent="0.2">
      <c r="A161" s="378" t="s">
        <v>417</v>
      </c>
      <c r="B161" s="379"/>
      <c r="C161" s="379"/>
      <c r="D161" s="379"/>
      <c r="E161" s="379"/>
      <c r="F161" s="379"/>
      <c r="G161" s="243"/>
      <c r="H161" s="378" t="s">
        <v>417</v>
      </c>
      <c r="I161" s="379"/>
      <c r="J161" s="379"/>
      <c r="K161" s="379"/>
      <c r="L161" s="379"/>
      <c r="M161" s="379"/>
    </row>
    <row r="162" spans="1:13" x14ac:dyDescent="0.2">
      <c r="A162" s="108" t="s">
        <v>241</v>
      </c>
      <c r="B162" s="405"/>
      <c r="C162" s="405"/>
      <c r="D162" s="405"/>
      <c r="E162" s="405"/>
      <c r="F162" s="405"/>
      <c r="G162" s="243"/>
      <c r="H162" s="108" t="s">
        <v>241</v>
      </c>
      <c r="I162" s="405"/>
      <c r="J162" s="405"/>
      <c r="K162" s="405"/>
      <c r="L162" s="405"/>
      <c r="M162" s="405"/>
    </row>
    <row r="163" spans="1:13" x14ac:dyDescent="0.2">
      <c r="A163" s="107" t="s">
        <v>235</v>
      </c>
      <c r="B163" s="401"/>
      <c r="C163" s="402"/>
      <c r="D163" s="402"/>
      <c r="E163" s="402"/>
      <c r="F163" s="402"/>
      <c r="G163" s="243"/>
      <c r="H163" s="107" t="s">
        <v>235</v>
      </c>
      <c r="I163" s="401"/>
      <c r="J163" s="402"/>
      <c r="K163" s="402"/>
      <c r="L163" s="402"/>
      <c r="M163" s="402"/>
    </row>
    <row r="164" spans="1:13" ht="32" x14ac:dyDescent="0.2">
      <c r="A164" s="60" t="s">
        <v>203</v>
      </c>
      <c r="B164" s="61" t="s">
        <v>223</v>
      </c>
      <c r="C164" s="428" t="s">
        <v>254</v>
      </c>
      <c r="D164" s="429"/>
      <c r="E164" s="61" t="s">
        <v>255</v>
      </c>
      <c r="F164" s="61" t="s">
        <v>45</v>
      </c>
      <c r="G164" s="243"/>
      <c r="H164" s="60" t="s">
        <v>203</v>
      </c>
      <c r="I164" s="61" t="s">
        <v>223</v>
      </c>
      <c r="J164" s="428" t="s">
        <v>254</v>
      </c>
      <c r="K164" s="429"/>
      <c r="L164" s="61" t="s">
        <v>255</v>
      </c>
      <c r="M164" s="61" t="s">
        <v>45</v>
      </c>
    </row>
    <row r="165" spans="1:13" x14ac:dyDescent="0.2">
      <c r="A165" s="35">
        <v>1</v>
      </c>
      <c r="B165" s="62" t="s">
        <v>208</v>
      </c>
      <c r="C165" s="423"/>
      <c r="D165" s="424"/>
      <c r="E165" s="88">
        <f>0</f>
        <v>0</v>
      </c>
      <c r="F165" s="59" t="s">
        <v>82</v>
      </c>
      <c r="G165" s="243"/>
      <c r="H165" s="35">
        <v>1</v>
      </c>
      <c r="I165" s="62" t="s">
        <v>208</v>
      </c>
      <c r="J165" s="423"/>
      <c r="K165" s="424"/>
      <c r="L165" s="88">
        <f>0</f>
        <v>0</v>
      </c>
      <c r="M165" s="113" t="s">
        <v>82</v>
      </c>
    </row>
    <row r="166" spans="1:13" x14ac:dyDescent="0.2">
      <c r="A166" s="35">
        <v>2</v>
      </c>
      <c r="B166" s="62" t="s">
        <v>209</v>
      </c>
      <c r="C166" s="423"/>
      <c r="D166" s="424"/>
      <c r="E166" s="88">
        <f>0</f>
        <v>0</v>
      </c>
      <c r="F166" s="59" t="s">
        <v>82</v>
      </c>
      <c r="G166" s="243"/>
      <c r="H166" s="35">
        <v>2</v>
      </c>
      <c r="I166" s="62" t="s">
        <v>209</v>
      </c>
      <c r="J166" s="423"/>
      <c r="K166" s="424"/>
      <c r="L166" s="88">
        <f>0</f>
        <v>0</v>
      </c>
      <c r="M166" s="113" t="s">
        <v>82</v>
      </c>
    </row>
    <row r="167" spans="1:13" x14ac:dyDescent="0.2">
      <c r="A167" s="35">
        <v>3</v>
      </c>
      <c r="B167" s="62" t="s">
        <v>210</v>
      </c>
      <c r="C167" s="423"/>
      <c r="D167" s="424"/>
      <c r="E167" s="88">
        <f>0</f>
        <v>0</v>
      </c>
      <c r="F167" s="59" t="s">
        <v>82</v>
      </c>
      <c r="G167" s="243"/>
      <c r="H167" s="35">
        <v>3</v>
      </c>
      <c r="I167" s="62" t="s">
        <v>210</v>
      </c>
      <c r="J167" s="423"/>
      <c r="K167" s="424"/>
      <c r="L167" s="88">
        <f>0</f>
        <v>0</v>
      </c>
      <c r="M167" s="113" t="s">
        <v>82</v>
      </c>
    </row>
    <row r="168" spans="1:13" x14ac:dyDescent="0.2">
      <c r="A168" s="35">
        <v>4</v>
      </c>
      <c r="B168" s="62" t="s">
        <v>211</v>
      </c>
      <c r="C168" s="423"/>
      <c r="D168" s="424"/>
      <c r="E168" s="88">
        <f>0</f>
        <v>0</v>
      </c>
      <c r="F168" s="59" t="s">
        <v>82</v>
      </c>
      <c r="G168" s="243"/>
      <c r="H168" s="35">
        <v>4</v>
      </c>
      <c r="I168" s="62" t="s">
        <v>211</v>
      </c>
      <c r="J168" s="423"/>
      <c r="K168" s="424"/>
      <c r="L168" s="88">
        <f>0</f>
        <v>0</v>
      </c>
      <c r="M168" s="113" t="s">
        <v>82</v>
      </c>
    </row>
    <row r="169" spans="1:13" x14ac:dyDescent="0.2">
      <c r="A169" s="35">
        <v>5</v>
      </c>
      <c r="B169" s="62" t="s">
        <v>212</v>
      </c>
      <c r="C169" s="423"/>
      <c r="D169" s="424"/>
      <c r="E169" s="88">
        <f>0</f>
        <v>0</v>
      </c>
      <c r="F169" s="59" t="s">
        <v>82</v>
      </c>
      <c r="G169" s="243"/>
      <c r="H169" s="35">
        <v>5</v>
      </c>
      <c r="I169" s="62" t="s">
        <v>212</v>
      </c>
      <c r="J169" s="423"/>
      <c r="K169" s="424"/>
      <c r="L169" s="88">
        <f>0</f>
        <v>0</v>
      </c>
      <c r="M169" s="113" t="s">
        <v>82</v>
      </c>
    </row>
    <row r="170" spans="1:13" x14ac:dyDescent="0.2">
      <c r="A170" s="35">
        <v>6</v>
      </c>
      <c r="B170" s="62" t="s">
        <v>213</v>
      </c>
      <c r="C170" s="423"/>
      <c r="D170" s="424"/>
      <c r="E170" s="88">
        <f>0</f>
        <v>0</v>
      </c>
      <c r="F170" s="59" t="s">
        <v>82</v>
      </c>
      <c r="G170" s="243"/>
      <c r="H170" s="35">
        <v>6</v>
      </c>
      <c r="I170" s="62" t="s">
        <v>213</v>
      </c>
      <c r="J170" s="423"/>
      <c r="K170" s="424"/>
      <c r="L170" s="88">
        <f>0</f>
        <v>0</v>
      </c>
      <c r="M170" s="113" t="s">
        <v>82</v>
      </c>
    </row>
    <row r="171" spans="1:13" x14ac:dyDescent="0.2">
      <c r="A171" s="35">
        <v>7</v>
      </c>
      <c r="B171" s="62" t="s">
        <v>214</v>
      </c>
      <c r="C171" s="423"/>
      <c r="D171" s="424"/>
      <c r="E171" s="88">
        <f>0</f>
        <v>0</v>
      </c>
      <c r="F171" s="59" t="s">
        <v>82</v>
      </c>
      <c r="G171" s="243"/>
      <c r="H171" s="35">
        <v>7</v>
      </c>
      <c r="I171" s="62" t="s">
        <v>214</v>
      </c>
      <c r="J171" s="423"/>
      <c r="K171" s="424"/>
      <c r="L171" s="88">
        <f>0</f>
        <v>0</v>
      </c>
      <c r="M171" s="113" t="s">
        <v>82</v>
      </c>
    </row>
    <row r="172" spans="1:13" x14ac:dyDescent="0.2">
      <c r="A172" s="35">
        <v>8</v>
      </c>
      <c r="B172" s="62" t="s">
        <v>215</v>
      </c>
      <c r="C172" s="423"/>
      <c r="D172" s="424"/>
      <c r="E172" s="88">
        <f>0</f>
        <v>0</v>
      </c>
      <c r="F172" s="59" t="s">
        <v>82</v>
      </c>
      <c r="G172" s="243"/>
      <c r="H172" s="35">
        <v>8</v>
      </c>
      <c r="I172" s="62" t="s">
        <v>215</v>
      </c>
      <c r="J172" s="423"/>
      <c r="K172" s="424"/>
      <c r="L172" s="88">
        <f>0</f>
        <v>0</v>
      </c>
      <c r="M172" s="113" t="s">
        <v>82</v>
      </c>
    </row>
    <row r="173" spans="1:13" x14ac:dyDescent="0.2">
      <c r="A173" s="35">
        <v>9</v>
      </c>
      <c r="B173" s="62" t="s">
        <v>216</v>
      </c>
      <c r="C173" s="423"/>
      <c r="D173" s="424"/>
      <c r="E173" s="88">
        <f>0</f>
        <v>0</v>
      </c>
      <c r="F173" s="59" t="s">
        <v>82</v>
      </c>
      <c r="G173" s="243"/>
      <c r="H173" s="35">
        <v>9</v>
      </c>
      <c r="I173" s="62" t="s">
        <v>216</v>
      </c>
      <c r="J173" s="423"/>
      <c r="K173" s="424"/>
      <c r="L173" s="88">
        <f>0</f>
        <v>0</v>
      </c>
      <c r="M173" s="113" t="s">
        <v>82</v>
      </c>
    </row>
    <row r="174" spans="1:13" x14ac:dyDescent="0.2">
      <c r="A174" s="35">
        <v>10</v>
      </c>
      <c r="B174" s="62" t="s">
        <v>217</v>
      </c>
      <c r="C174" s="423"/>
      <c r="D174" s="424"/>
      <c r="E174" s="88">
        <f>0</f>
        <v>0</v>
      </c>
      <c r="F174" s="59" t="s">
        <v>82</v>
      </c>
      <c r="G174" s="243"/>
      <c r="H174" s="35">
        <v>10</v>
      </c>
      <c r="I174" s="62" t="s">
        <v>217</v>
      </c>
      <c r="J174" s="423"/>
      <c r="K174" s="424"/>
      <c r="L174" s="88">
        <f>0</f>
        <v>0</v>
      </c>
      <c r="M174" s="113" t="s">
        <v>82</v>
      </c>
    </row>
    <row r="175" spans="1:13" x14ac:dyDescent="0.2">
      <c r="A175" s="35">
        <v>11</v>
      </c>
      <c r="B175" s="62" t="s">
        <v>218</v>
      </c>
      <c r="C175" s="423"/>
      <c r="D175" s="424"/>
      <c r="E175" s="88">
        <f>0</f>
        <v>0</v>
      </c>
      <c r="F175" s="59" t="s">
        <v>82</v>
      </c>
      <c r="G175" s="243"/>
      <c r="H175" s="35">
        <v>11</v>
      </c>
      <c r="I175" s="62" t="s">
        <v>218</v>
      </c>
      <c r="J175" s="423"/>
      <c r="K175" s="424"/>
      <c r="L175" s="88">
        <f>0</f>
        <v>0</v>
      </c>
      <c r="M175" s="113" t="s">
        <v>82</v>
      </c>
    </row>
    <row r="176" spans="1:13" x14ac:dyDescent="0.2">
      <c r="A176" s="35">
        <v>12</v>
      </c>
      <c r="B176" s="62" t="s">
        <v>219</v>
      </c>
      <c r="C176" s="423"/>
      <c r="D176" s="424"/>
      <c r="E176" s="88">
        <f>0</f>
        <v>0</v>
      </c>
      <c r="F176" s="59" t="s">
        <v>82</v>
      </c>
      <c r="G176" s="243"/>
      <c r="H176" s="35">
        <v>12</v>
      </c>
      <c r="I176" s="62" t="s">
        <v>219</v>
      </c>
      <c r="J176" s="423"/>
      <c r="K176" s="424"/>
      <c r="L176" s="88">
        <f>0</f>
        <v>0</v>
      </c>
      <c r="M176" s="113" t="s">
        <v>82</v>
      </c>
    </row>
    <row r="177" spans="1:13" x14ac:dyDescent="0.2">
      <c r="A177" s="345" t="s">
        <v>256</v>
      </c>
      <c r="B177" s="346"/>
      <c r="C177" s="346"/>
      <c r="D177" s="347"/>
      <c r="E177" s="89">
        <f>SUM(E165:E176)</f>
        <v>0</v>
      </c>
      <c r="F177" s="59" t="s">
        <v>82</v>
      </c>
      <c r="G177" s="243"/>
      <c r="H177" s="345" t="s">
        <v>256</v>
      </c>
      <c r="I177" s="346"/>
      <c r="J177" s="346"/>
      <c r="K177" s="347"/>
      <c r="L177" s="89">
        <f>SUM(L165:L176)</f>
        <v>0</v>
      </c>
      <c r="M177" s="113" t="s">
        <v>82</v>
      </c>
    </row>
    <row r="178" spans="1:13" x14ac:dyDescent="0.2">
      <c r="A178" s="345" t="s">
        <v>257</v>
      </c>
      <c r="B178" s="346"/>
      <c r="C178" s="346"/>
      <c r="D178" s="347"/>
      <c r="E178" s="104"/>
      <c r="F178" s="59" t="s">
        <v>82</v>
      </c>
      <c r="G178" s="243"/>
      <c r="H178" s="345" t="s">
        <v>257</v>
      </c>
      <c r="I178" s="346"/>
      <c r="J178" s="346"/>
      <c r="K178" s="347"/>
      <c r="L178" s="104"/>
      <c r="M178" s="113" t="s">
        <v>82</v>
      </c>
    </row>
    <row r="179" spans="1:13" x14ac:dyDescent="0.2">
      <c r="A179" s="345" t="s">
        <v>258</v>
      </c>
      <c r="B179" s="346"/>
      <c r="C179" s="346"/>
      <c r="D179" s="347"/>
      <c r="E179" s="103">
        <f>E177*E178</f>
        <v>0</v>
      </c>
      <c r="F179" s="59" t="s">
        <v>82</v>
      </c>
      <c r="G179" s="243"/>
      <c r="H179" s="345" t="s">
        <v>258</v>
      </c>
      <c r="I179" s="346"/>
      <c r="J179" s="346"/>
      <c r="K179" s="347"/>
      <c r="L179" s="103">
        <f>L177*L178</f>
        <v>0</v>
      </c>
      <c r="M179" s="113" t="s">
        <v>82</v>
      </c>
    </row>
    <row r="180" spans="1:13" x14ac:dyDescent="0.2">
      <c r="A180" s="378" t="s">
        <v>418</v>
      </c>
      <c r="B180" s="379"/>
      <c r="C180" s="379"/>
      <c r="D180" s="379"/>
      <c r="E180" s="379"/>
      <c r="F180" s="379"/>
      <c r="G180" s="243"/>
      <c r="H180" s="378" t="s">
        <v>418</v>
      </c>
      <c r="I180" s="379"/>
      <c r="J180" s="379"/>
      <c r="K180" s="379"/>
      <c r="L180" s="379"/>
      <c r="M180" s="379"/>
    </row>
    <row r="181" spans="1:13" x14ac:dyDescent="0.2">
      <c r="A181" s="108" t="s">
        <v>242</v>
      </c>
      <c r="B181" s="405"/>
      <c r="C181" s="405"/>
      <c r="D181" s="405"/>
      <c r="E181" s="405"/>
      <c r="F181" s="405"/>
      <c r="G181" s="243"/>
      <c r="H181" s="108" t="s">
        <v>242</v>
      </c>
      <c r="I181" s="405"/>
      <c r="J181" s="405"/>
      <c r="K181" s="405"/>
      <c r="L181" s="405"/>
      <c r="M181" s="405"/>
    </row>
    <row r="182" spans="1:13" x14ac:dyDescent="0.2">
      <c r="A182" s="107" t="s">
        <v>235</v>
      </c>
      <c r="B182" s="401"/>
      <c r="C182" s="402"/>
      <c r="D182" s="402"/>
      <c r="E182" s="402"/>
      <c r="F182" s="402"/>
      <c r="G182" s="243"/>
      <c r="H182" s="107" t="s">
        <v>235</v>
      </c>
      <c r="I182" s="401"/>
      <c r="J182" s="402"/>
      <c r="K182" s="402"/>
      <c r="L182" s="402"/>
      <c r="M182" s="402"/>
    </row>
    <row r="183" spans="1:13" ht="64" x14ac:dyDescent="0.2">
      <c r="A183" s="60" t="s">
        <v>203</v>
      </c>
      <c r="B183" s="61" t="s">
        <v>223</v>
      </c>
      <c r="C183" s="61" t="s">
        <v>259</v>
      </c>
      <c r="D183" s="61" t="s">
        <v>260</v>
      </c>
      <c r="E183" s="61" t="s">
        <v>229</v>
      </c>
      <c r="F183" s="61" t="s">
        <v>45</v>
      </c>
      <c r="G183" s="243"/>
      <c r="H183" s="60" t="s">
        <v>203</v>
      </c>
      <c r="I183" s="61" t="s">
        <v>223</v>
      </c>
      <c r="J183" s="61" t="s">
        <v>259</v>
      </c>
      <c r="K183" s="61" t="s">
        <v>260</v>
      </c>
      <c r="L183" s="61" t="s">
        <v>229</v>
      </c>
      <c r="M183" s="61" t="s">
        <v>45</v>
      </c>
    </row>
    <row r="184" spans="1:13" x14ac:dyDescent="0.2">
      <c r="A184" s="35">
        <v>1</v>
      </c>
      <c r="B184" s="62" t="s">
        <v>208</v>
      </c>
      <c r="C184" s="221"/>
      <c r="D184" s="25"/>
      <c r="E184" s="88">
        <f>C184*D184</f>
        <v>0</v>
      </c>
      <c r="F184" s="59" t="s">
        <v>82</v>
      </c>
      <c r="G184" s="243"/>
      <c r="H184" s="35">
        <v>1</v>
      </c>
      <c r="I184" s="62" t="s">
        <v>208</v>
      </c>
      <c r="J184" s="221"/>
      <c r="K184" s="25"/>
      <c r="L184" s="88">
        <f>J184*K184</f>
        <v>0</v>
      </c>
      <c r="M184" s="113" t="s">
        <v>82</v>
      </c>
    </row>
    <row r="185" spans="1:13" x14ac:dyDescent="0.2">
      <c r="A185" s="35">
        <v>2</v>
      </c>
      <c r="B185" s="62" t="s">
        <v>209</v>
      </c>
      <c r="C185" s="221"/>
      <c r="D185" s="25"/>
      <c r="E185" s="88">
        <f t="shared" ref="E185:E195" si="18">C185*D185</f>
        <v>0</v>
      </c>
      <c r="F185" s="59" t="s">
        <v>82</v>
      </c>
      <c r="G185" s="243"/>
      <c r="H185" s="35">
        <v>2</v>
      </c>
      <c r="I185" s="62" t="s">
        <v>209</v>
      </c>
      <c r="J185" s="221"/>
      <c r="K185" s="25"/>
      <c r="L185" s="88">
        <f t="shared" ref="L185:L195" si="19">J185*K185</f>
        <v>0</v>
      </c>
      <c r="M185" s="113" t="s">
        <v>82</v>
      </c>
    </row>
    <row r="186" spans="1:13" x14ac:dyDescent="0.2">
      <c r="A186" s="35">
        <v>3</v>
      </c>
      <c r="B186" s="62" t="s">
        <v>210</v>
      </c>
      <c r="C186" s="221"/>
      <c r="D186" s="25"/>
      <c r="E186" s="88">
        <f t="shared" si="18"/>
        <v>0</v>
      </c>
      <c r="F186" s="59" t="s">
        <v>82</v>
      </c>
      <c r="G186" s="243"/>
      <c r="H186" s="35">
        <v>3</v>
      </c>
      <c r="I186" s="62" t="s">
        <v>210</v>
      </c>
      <c r="J186" s="221"/>
      <c r="K186" s="25"/>
      <c r="L186" s="88">
        <f t="shared" si="19"/>
        <v>0</v>
      </c>
      <c r="M186" s="113" t="s">
        <v>82</v>
      </c>
    </row>
    <row r="187" spans="1:13" x14ac:dyDescent="0.2">
      <c r="A187" s="35">
        <v>4</v>
      </c>
      <c r="B187" s="62" t="s">
        <v>211</v>
      </c>
      <c r="C187" s="221"/>
      <c r="D187" s="25"/>
      <c r="E187" s="88">
        <f t="shared" si="18"/>
        <v>0</v>
      </c>
      <c r="F187" s="59" t="s">
        <v>82</v>
      </c>
      <c r="G187" s="243"/>
      <c r="H187" s="35">
        <v>4</v>
      </c>
      <c r="I187" s="62" t="s">
        <v>211</v>
      </c>
      <c r="J187" s="221"/>
      <c r="K187" s="25"/>
      <c r="L187" s="88">
        <f t="shared" si="19"/>
        <v>0</v>
      </c>
      <c r="M187" s="113" t="s">
        <v>82</v>
      </c>
    </row>
    <row r="188" spans="1:13" x14ac:dyDescent="0.2">
      <c r="A188" s="35">
        <v>5</v>
      </c>
      <c r="B188" s="62" t="s">
        <v>212</v>
      </c>
      <c r="C188" s="221"/>
      <c r="D188" s="25"/>
      <c r="E188" s="88">
        <f t="shared" si="18"/>
        <v>0</v>
      </c>
      <c r="F188" s="59" t="s">
        <v>82</v>
      </c>
      <c r="G188" s="243"/>
      <c r="H188" s="35">
        <v>5</v>
      </c>
      <c r="I188" s="62" t="s">
        <v>212</v>
      </c>
      <c r="J188" s="221"/>
      <c r="K188" s="25"/>
      <c r="L188" s="88">
        <f t="shared" si="19"/>
        <v>0</v>
      </c>
      <c r="M188" s="113" t="s">
        <v>82</v>
      </c>
    </row>
    <row r="189" spans="1:13" x14ac:dyDescent="0.2">
      <c r="A189" s="35">
        <v>6</v>
      </c>
      <c r="B189" s="62" t="s">
        <v>213</v>
      </c>
      <c r="C189" s="221"/>
      <c r="D189" s="25"/>
      <c r="E189" s="88">
        <f t="shared" si="18"/>
        <v>0</v>
      </c>
      <c r="F189" s="59" t="s">
        <v>82</v>
      </c>
      <c r="G189" s="243"/>
      <c r="H189" s="35">
        <v>6</v>
      </c>
      <c r="I189" s="62" t="s">
        <v>213</v>
      </c>
      <c r="J189" s="221"/>
      <c r="K189" s="25"/>
      <c r="L189" s="88">
        <f t="shared" si="19"/>
        <v>0</v>
      </c>
      <c r="M189" s="113" t="s">
        <v>82</v>
      </c>
    </row>
    <row r="190" spans="1:13" x14ac:dyDescent="0.2">
      <c r="A190" s="35">
        <v>7</v>
      </c>
      <c r="B190" s="62" t="s">
        <v>214</v>
      </c>
      <c r="C190" s="221"/>
      <c r="D190" s="25"/>
      <c r="E190" s="88">
        <f t="shared" si="18"/>
        <v>0</v>
      </c>
      <c r="F190" s="59" t="s">
        <v>82</v>
      </c>
      <c r="G190" s="243"/>
      <c r="H190" s="35">
        <v>7</v>
      </c>
      <c r="I190" s="62" t="s">
        <v>214</v>
      </c>
      <c r="J190" s="221"/>
      <c r="K190" s="25"/>
      <c r="L190" s="88">
        <f t="shared" si="19"/>
        <v>0</v>
      </c>
      <c r="M190" s="113" t="s">
        <v>82</v>
      </c>
    </row>
    <row r="191" spans="1:13" x14ac:dyDescent="0.2">
      <c r="A191" s="35">
        <v>8</v>
      </c>
      <c r="B191" s="62" t="s">
        <v>215</v>
      </c>
      <c r="C191" s="221"/>
      <c r="D191" s="25"/>
      <c r="E191" s="88">
        <f t="shared" si="18"/>
        <v>0</v>
      </c>
      <c r="F191" s="59" t="s">
        <v>82</v>
      </c>
      <c r="G191" s="243"/>
      <c r="H191" s="35">
        <v>8</v>
      </c>
      <c r="I191" s="62" t="s">
        <v>215</v>
      </c>
      <c r="J191" s="221"/>
      <c r="K191" s="25"/>
      <c r="L191" s="88">
        <f t="shared" si="19"/>
        <v>0</v>
      </c>
      <c r="M191" s="113" t="s">
        <v>82</v>
      </c>
    </row>
    <row r="192" spans="1:13" x14ac:dyDescent="0.2">
      <c r="A192" s="35">
        <v>9</v>
      </c>
      <c r="B192" s="62" t="s">
        <v>216</v>
      </c>
      <c r="C192" s="221"/>
      <c r="D192" s="25"/>
      <c r="E192" s="88">
        <f t="shared" si="18"/>
        <v>0</v>
      </c>
      <c r="F192" s="59" t="s">
        <v>82</v>
      </c>
      <c r="G192" s="243"/>
      <c r="H192" s="35">
        <v>9</v>
      </c>
      <c r="I192" s="62" t="s">
        <v>216</v>
      </c>
      <c r="J192" s="221"/>
      <c r="K192" s="25"/>
      <c r="L192" s="88">
        <f t="shared" si="19"/>
        <v>0</v>
      </c>
      <c r="M192" s="113" t="s">
        <v>82</v>
      </c>
    </row>
    <row r="193" spans="1:13" x14ac:dyDescent="0.2">
      <c r="A193" s="35">
        <v>10</v>
      </c>
      <c r="B193" s="62" t="s">
        <v>217</v>
      </c>
      <c r="C193" s="221"/>
      <c r="D193" s="25"/>
      <c r="E193" s="88">
        <f t="shared" si="18"/>
        <v>0</v>
      </c>
      <c r="F193" s="59" t="s">
        <v>82</v>
      </c>
      <c r="G193" s="243"/>
      <c r="H193" s="35">
        <v>10</v>
      </c>
      <c r="I193" s="62" t="s">
        <v>217</v>
      </c>
      <c r="J193" s="221"/>
      <c r="K193" s="25"/>
      <c r="L193" s="88">
        <f t="shared" si="19"/>
        <v>0</v>
      </c>
      <c r="M193" s="113" t="s">
        <v>82</v>
      </c>
    </row>
    <row r="194" spans="1:13" x14ac:dyDescent="0.2">
      <c r="A194" s="35">
        <v>11</v>
      </c>
      <c r="B194" s="62" t="s">
        <v>218</v>
      </c>
      <c r="C194" s="221"/>
      <c r="D194" s="25"/>
      <c r="E194" s="88">
        <f t="shared" si="18"/>
        <v>0</v>
      </c>
      <c r="F194" s="59" t="s">
        <v>82</v>
      </c>
      <c r="G194" s="243"/>
      <c r="H194" s="35">
        <v>11</v>
      </c>
      <c r="I194" s="62" t="s">
        <v>218</v>
      </c>
      <c r="J194" s="221"/>
      <c r="K194" s="25"/>
      <c r="L194" s="88">
        <f t="shared" si="19"/>
        <v>0</v>
      </c>
      <c r="M194" s="113" t="s">
        <v>82</v>
      </c>
    </row>
    <row r="195" spans="1:13" x14ac:dyDescent="0.2">
      <c r="A195" s="35">
        <v>12</v>
      </c>
      <c r="B195" s="62" t="s">
        <v>219</v>
      </c>
      <c r="C195" s="221"/>
      <c r="D195" s="25"/>
      <c r="E195" s="88">
        <f t="shared" si="18"/>
        <v>0</v>
      </c>
      <c r="F195" s="59" t="s">
        <v>82</v>
      </c>
      <c r="G195" s="243"/>
      <c r="H195" s="35">
        <v>12</v>
      </c>
      <c r="I195" s="62" t="s">
        <v>219</v>
      </c>
      <c r="J195" s="221"/>
      <c r="K195" s="25"/>
      <c r="L195" s="88">
        <f t="shared" si="19"/>
        <v>0</v>
      </c>
      <c r="M195" s="113" t="s">
        <v>82</v>
      </c>
    </row>
    <row r="196" spans="1:13" x14ac:dyDescent="0.2">
      <c r="A196" s="345" t="s">
        <v>237</v>
      </c>
      <c r="B196" s="346"/>
      <c r="C196" s="346"/>
      <c r="D196" s="347"/>
      <c r="E196" s="89">
        <f>SUM(E184:E195)</f>
        <v>0</v>
      </c>
      <c r="F196" s="59" t="s">
        <v>82</v>
      </c>
      <c r="G196" s="243"/>
      <c r="H196" s="345" t="s">
        <v>237</v>
      </c>
      <c r="I196" s="346"/>
      <c r="J196" s="346"/>
      <c r="K196" s="347"/>
      <c r="L196" s="89">
        <f>SUM(L184:L195)</f>
        <v>0</v>
      </c>
      <c r="M196" s="113" t="s">
        <v>82</v>
      </c>
    </row>
    <row r="197" spans="1:13" x14ac:dyDescent="0.2">
      <c r="A197" s="345" t="s">
        <v>221</v>
      </c>
      <c r="B197" s="346"/>
      <c r="C197" s="346"/>
      <c r="D197" s="347"/>
      <c r="E197" s="104"/>
      <c r="F197" s="59" t="s">
        <v>82</v>
      </c>
      <c r="G197" s="243"/>
      <c r="H197" s="345" t="s">
        <v>221</v>
      </c>
      <c r="I197" s="346"/>
      <c r="J197" s="346"/>
      <c r="K197" s="347"/>
      <c r="L197" s="104"/>
      <c r="M197" s="113" t="s">
        <v>82</v>
      </c>
    </row>
    <row r="198" spans="1:13" x14ac:dyDescent="0.2">
      <c r="A198" s="345" t="s">
        <v>239</v>
      </c>
      <c r="B198" s="346"/>
      <c r="C198" s="346"/>
      <c r="D198" s="347"/>
      <c r="E198" s="103">
        <f>E196*E197</f>
        <v>0</v>
      </c>
      <c r="F198" s="59" t="s">
        <v>82</v>
      </c>
      <c r="G198" s="243"/>
      <c r="H198" s="345" t="s">
        <v>239</v>
      </c>
      <c r="I198" s="346"/>
      <c r="J198" s="346"/>
      <c r="K198" s="347"/>
      <c r="L198" s="103">
        <f>L196*L197</f>
        <v>0</v>
      </c>
      <c r="M198" s="113" t="s">
        <v>82</v>
      </c>
    </row>
    <row r="199" spans="1:13" x14ac:dyDescent="0.2">
      <c r="A199" s="378" t="s">
        <v>418</v>
      </c>
      <c r="B199" s="379"/>
      <c r="C199" s="379"/>
      <c r="D199" s="379"/>
      <c r="E199" s="379"/>
      <c r="F199" s="379"/>
      <c r="G199" s="243"/>
      <c r="H199" s="378" t="s">
        <v>418</v>
      </c>
      <c r="I199" s="379"/>
      <c r="J199" s="379"/>
      <c r="K199" s="379"/>
      <c r="L199" s="379"/>
      <c r="M199" s="379"/>
    </row>
    <row r="200" spans="1:13" x14ac:dyDescent="0.2">
      <c r="A200" s="108" t="s">
        <v>243</v>
      </c>
      <c r="B200" s="405"/>
      <c r="C200" s="405"/>
      <c r="D200" s="405"/>
      <c r="E200" s="405"/>
      <c r="F200" s="405"/>
      <c r="G200" s="243"/>
      <c r="H200" s="108" t="s">
        <v>243</v>
      </c>
      <c r="I200" s="405"/>
      <c r="J200" s="405"/>
      <c r="K200" s="405"/>
      <c r="L200" s="405"/>
      <c r="M200" s="405"/>
    </row>
    <row r="201" spans="1:13" x14ac:dyDescent="0.2">
      <c r="A201" s="107" t="s">
        <v>235</v>
      </c>
      <c r="B201" s="401"/>
      <c r="C201" s="402"/>
      <c r="D201" s="402"/>
      <c r="E201" s="402"/>
      <c r="F201" s="402"/>
      <c r="G201" s="243"/>
      <c r="H201" s="107" t="s">
        <v>235</v>
      </c>
      <c r="I201" s="401"/>
      <c r="J201" s="402"/>
      <c r="K201" s="402"/>
      <c r="L201" s="402"/>
      <c r="M201" s="402"/>
    </row>
    <row r="202" spans="1:13" ht="64" x14ac:dyDescent="0.2">
      <c r="A202" s="60" t="s">
        <v>203</v>
      </c>
      <c r="B202" s="61" t="s">
        <v>223</v>
      </c>
      <c r="C202" s="61" t="s">
        <v>362</v>
      </c>
      <c r="D202" s="61" t="s">
        <v>260</v>
      </c>
      <c r="E202" s="61" t="s">
        <v>229</v>
      </c>
      <c r="F202" s="61" t="s">
        <v>45</v>
      </c>
      <c r="G202" s="243"/>
      <c r="H202" s="60" t="s">
        <v>203</v>
      </c>
      <c r="I202" s="61" t="s">
        <v>223</v>
      </c>
      <c r="J202" s="61" t="s">
        <v>362</v>
      </c>
      <c r="K202" s="61" t="s">
        <v>260</v>
      </c>
      <c r="L202" s="61" t="s">
        <v>229</v>
      </c>
      <c r="M202" s="61" t="s">
        <v>45</v>
      </c>
    </row>
    <row r="203" spans="1:13" x14ac:dyDescent="0.2">
      <c r="A203" s="35">
        <v>1</v>
      </c>
      <c r="B203" s="62" t="s">
        <v>208</v>
      </c>
      <c r="C203" s="221"/>
      <c r="D203" s="25"/>
      <c r="E203" s="88">
        <f>C203*D203</f>
        <v>0</v>
      </c>
      <c r="F203" s="59" t="s">
        <v>82</v>
      </c>
      <c r="G203" s="243"/>
      <c r="H203" s="35">
        <v>1</v>
      </c>
      <c r="I203" s="62" t="s">
        <v>208</v>
      </c>
      <c r="J203" s="221"/>
      <c r="K203" s="25"/>
      <c r="L203" s="88">
        <f>J203*K203</f>
        <v>0</v>
      </c>
      <c r="M203" s="113" t="s">
        <v>82</v>
      </c>
    </row>
    <row r="204" spans="1:13" x14ac:dyDescent="0.2">
      <c r="A204" s="35">
        <v>2</v>
      </c>
      <c r="B204" s="62" t="s">
        <v>209</v>
      </c>
      <c r="C204" s="221"/>
      <c r="D204" s="25"/>
      <c r="E204" s="88">
        <f t="shared" ref="E204:E214" si="20">C204*D204</f>
        <v>0</v>
      </c>
      <c r="F204" s="59" t="s">
        <v>82</v>
      </c>
      <c r="G204" s="243"/>
      <c r="H204" s="35">
        <v>2</v>
      </c>
      <c r="I204" s="62" t="s">
        <v>209</v>
      </c>
      <c r="J204" s="221"/>
      <c r="K204" s="25"/>
      <c r="L204" s="88">
        <f t="shared" ref="L204:L214" si="21">J204*K204</f>
        <v>0</v>
      </c>
      <c r="M204" s="113" t="s">
        <v>82</v>
      </c>
    </row>
    <row r="205" spans="1:13" x14ac:dyDescent="0.2">
      <c r="A205" s="35">
        <v>3</v>
      </c>
      <c r="B205" s="62" t="s">
        <v>210</v>
      </c>
      <c r="C205" s="221"/>
      <c r="D205" s="25"/>
      <c r="E205" s="88">
        <f t="shared" si="20"/>
        <v>0</v>
      </c>
      <c r="F205" s="59" t="s">
        <v>82</v>
      </c>
      <c r="G205" s="243"/>
      <c r="H205" s="35">
        <v>3</v>
      </c>
      <c r="I205" s="62" t="s">
        <v>210</v>
      </c>
      <c r="J205" s="221"/>
      <c r="K205" s="25"/>
      <c r="L205" s="88">
        <f t="shared" si="21"/>
        <v>0</v>
      </c>
      <c r="M205" s="113" t="s">
        <v>82</v>
      </c>
    </row>
    <row r="206" spans="1:13" x14ac:dyDescent="0.2">
      <c r="A206" s="35">
        <v>4</v>
      </c>
      <c r="B206" s="62" t="s">
        <v>211</v>
      </c>
      <c r="C206" s="221"/>
      <c r="D206" s="25"/>
      <c r="E206" s="88">
        <f t="shared" si="20"/>
        <v>0</v>
      </c>
      <c r="F206" s="59" t="s">
        <v>82</v>
      </c>
      <c r="G206" s="243"/>
      <c r="H206" s="35">
        <v>4</v>
      </c>
      <c r="I206" s="62" t="s">
        <v>211</v>
      </c>
      <c r="J206" s="221"/>
      <c r="K206" s="25"/>
      <c r="L206" s="88">
        <f t="shared" si="21"/>
        <v>0</v>
      </c>
      <c r="M206" s="113" t="s">
        <v>82</v>
      </c>
    </row>
    <row r="207" spans="1:13" x14ac:dyDescent="0.2">
      <c r="A207" s="35">
        <v>5</v>
      </c>
      <c r="B207" s="62" t="s">
        <v>212</v>
      </c>
      <c r="C207" s="221"/>
      <c r="D207" s="25"/>
      <c r="E207" s="88">
        <f t="shared" si="20"/>
        <v>0</v>
      </c>
      <c r="F207" s="59" t="s">
        <v>82</v>
      </c>
      <c r="G207" s="243"/>
      <c r="H207" s="35">
        <v>5</v>
      </c>
      <c r="I207" s="62" t="s">
        <v>212</v>
      </c>
      <c r="J207" s="221"/>
      <c r="K207" s="25"/>
      <c r="L207" s="88">
        <f t="shared" si="21"/>
        <v>0</v>
      </c>
      <c r="M207" s="113" t="s">
        <v>82</v>
      </c>
    </row>
    <row r="208" spans="1:13" x14ac:dyDescent="0.2">
      <c r="A208" s="35">
        <v>6</v>
      </c>
      <c r="B208" s="62" t="s">
        <v>213</v>
      </c>
      <c r="C208" s="221"/>
      <c r="D208" s="25"/>
      <c r="E208" s="88">
        <f t="shared" si="20"/>
        <v>0</v>
      </c>
      <c r="F208" s="59" t="s">
        <v>82</v>
      </c>
      <c r="G208" s="243"/>
      <c r="H208" s="35">
        <v>6</v>
      </c>
      <c r="I208" s="62" t="s">
        <v>213</v>
      </c>
      <c r="J208" s="221"/>
      <c r="K208" s="25"/>
      <c r="L208" s="88">
        <f t="shared" si="21"/>
        <v>0</v>
      </c>
      <c r="M208" s="113" t="s">
        <v>82</v>
      </c>
    </row>
    <row r="209" spans="1:13" x14ac:dyDescent="0.2">
      <c r="A209" s="35">
        <v>7</v>
      </c>
      <c r="B209" s="62" t="s">
        <v>214</v>
      </c>
      <c r="C209" s="221"/>
      <c r="D209" s="25"/>
      <c r="E209" s="88">
        <f t="shared" si="20"/>
        <v>0</v>
      </c>
      <c r="F209" s="59" t="s">
        <v>82</v>
      </c>
      <c r="G209" s="243"/>
      <c r="H209" s="35">
        <v>7</v>
      </c>
      <c r="I209" s="62" t="s">
        <v>214</v>
      </c>
      <c r="J209" s="221"/>
      <c r="K209" s="25"/>
      <c r="L209" s="88">
        <f t="shared" si="21"/>
        <v>0</v>
      </c>
      <c r="M209" s="113" t="s">
        <v>82</v>
      </c>
    </row>
    <row r="210" spans="1:13" x14ac:dyDescent="0.2">
      <c r="A210" s="35">
        <v>8</v>
      </c>
      <c r="B210" s="62" t="s">
        <v>215</v>
      </c>
      <c r="C210" s="221"/>
      <c r="D210" s="25"/>
      <c r="E210" s="88">
        <f t="shared" si="20"/>
        <v>0</v>
      </c>
      <c r="F210" s="59" t="s">
        <v>82</v>
      </c>
      <c r="G210" s="243"/>
      <c r="H210" s="35">
        <v>8</v>
      </c>
      <c r="I210" s="62" t="s">
        <v>215</v>
      </c>
      <c r="J210" s="221"/>
      <c r="K210" s="25"/>
      <c r="L210" s="88">
        <f t="shared" si="21"/>
        <v>0</v>
      </c>
      <c r="M210" s="113" t="s">
        <v>82</v>
      </c>
    </row>
    <row r="211" spans="1:13" x14ac:dyDescent="0.2">
      <c r="A211" s="35">
        <v>9</v>
      </c>
      <c r="B211" s="62" t="s">
        <v>216</v>
      </c>
      <c r="C211" s="221"/>
      <c r="D211" s="25"/>
      <c r="E211" s="88">
        <f t="shared" si="20"/>
        <v>0</v>
      </c>
      <c r="F211" s="59" t="s">
        <v>82</v>
      </c>
      <c r="G211" s="243"/>
      <c r="H211" s="35">
        <v>9</v>
      </c>
      <c r="I211" s="62" t="s">
        <v>216</v>
      </c>
      <c r="J211" s="221"/>
      <c r="K211" s="25"/>
      <c r="L211" s="88">
        <f t="shared" si="21"/>
        <v>0</v>
      </c>
      <c r="M211" s="113" t="s">
        <v>82</v>
      </c>
    </row>
    <row r="212" spans="1:13" x14ac:dyDescent="0.2">
      <c r="A212" s="35">
        <v>10</v>
      </c>
      <c r="B212" s="62" t="s">
        <v>217</v>
      </c>
      <c r="C212" s="221"/>
      <c r="D212" s="25"/>
      <c r="E212" s="88">
        <f t="shared" si="20"/>
        <v>0</v>
      </c>
      <c r="F212" s="59" t="s">
        <v>82</v>
      </c>
      <c r="G212" s="243"/>
      <c r="H212" s="35">
        <v>10</v>
      </c>
      <c r="I212" s="62" t="s">
        <v>217</v>
      </c>
      <c r="J212" s="221"/>
      <c r="K212" s="25"/>
      <c r="L212" s="88">
        <f t="shared" si="21"/>
        <v>0</v>
      </c>
      <c r="M212" s="113" t="s">
        <v>82</v>
      </c>
    </row>
    <row r="213" spans="1:13" x14ac:dyDescent="0.2">
      <c r="A213" s="35">
        <v>11</v>
      </c>
      <c r="B213" s="62" t="s">
        <v>218</v>
      </c>
      <c r="C213" s="221"/>
      <c r="D213" s="25"/>
      <c r="E213" s="88">
        <f t="shared" si="20"/>
        <v>0</v>
      </c>
      <c r="F213" s="59" t="s">
        <v>82</v>
      </c>
      <c r="G213" s="243"/>
      <c r="H213" s="35">
        <v>11</v>
      </c>
      <c r="I213" s="62" t="s">
        <v>218</v>
      </c>
      <c r="J213" s="221"/>
      <c r="K213" s="25"/>
      <c r="L213" s="88">
        <f t="shared" si="21"/>
        <v>0</v>
      </c>
      <c r="M213" s="113" t="s">
        <v>82</v>
      </c>
    </row>
    <row r="214" spans="1:13" x14ac:dyDescent="0.2">
      <c r="A214" s="35">
        <v>12</v>
      </c>
      <c r="B214" s="62" t="s">
        <v>219</v>
      </c>
      <c r="C214" s="221"/>
      <c r="D214" s="25"/>
      <c r="E214" s="88">
        <f t="shared" si="20"/>
        <v>0</v>
      </c>
      <c r="F214" s="59" t="s">
        <v>82</v>
      </c>
      <c r="G214" s="243"/>
      <c r="H214" s="35">
        <v>12</v>
      </c>
      <c r="I214" s="62" t="s">
        <v>219</v>
      </c>
      <c r="J214" s="221"/>
      <c r="K214" s="25"/>
      <c r="L214" s="88">
        <f t="shared" si="21"/>
        <v>0</v>
      </c>
      <c r="M214" s="113" t="s">
        <v>82</v>
      </c>
    </row>
    <row r="215" spans="1:13" x14ac:dyDescent="0.2">
      <c r="A215" s="345" t="s">
        <v>237</v>
      </c>
      <c r="B215" s="346"/>
      <c r="C215" s="346"/>
      <c r="D215" s="347"/>
      <c r="E215" s="89">
        <f>SUM(E203:E214)</f>
        <v>0</v>
      </c>
      <c r="F215" s="59" t="s">
        <v>82</v>
      </c>
      <c r="G215" s="243"/>
      <c r="H215" s="345" t="s">
        <v>237</v>
      </c>
      <c r="I215" s="346"/>
      <c r="J215" s="346"/>
      <c r="K215" s="347"/>
      <c r="L215" s="89">
        <f>SUM(L203:L214)</f>
        <v>0</v>
      </c>
      <c r="M215" s="113" t="s">
        <v>82</v>
      </c>
    </row>
    <row r="216" spans="1:13" x14ac:dyDescent="0.2">
      <c r="A216" s="345" t="s">
        <v>221</v>
      </c>
      <c r="B216" s="346"/>
      <c r="C216" s="346"/>
      <c r="D216" s="347"/>
      <c r="E216" s="104"/>
      <c r="F216" s="59" t="s">
        <v>82</v>
      </c>
      <c r="G216" s="243"/>
      <c r="H216" s="345" t="s">
        <v>221</v>
      </c>
      <c r="I216" s="346"/>
      <c r="J216" s="346"/>
      <c r="K216" s="347"/>
      <c r="L216" s="104"/>
      <c r="M216" s="113" t="s">
        <v>82</v>
      </c>
    </row>
    <row r="217" spans="1:13" x14ac:dyDescent="0.2">
      <c r="A217" s="345" t="s">
        <v>239</v>
      </c>
      <c r="B217" s="346"/>
      <c r="C217" s="346"/>
      <c r="D217" s="347"/>
      <c r="E217" s="103">
        <f>E215*E216</f>
        <v>0</v>
      </c>
      <c r="F217" s="59" t="s">
        <v>82</v>
      </c>
      <c r="G217" s="243"/>
      <c r="H217" s="345" t="s">
        <v>239</v>
      </c>
      <c r="I217" s="346"/>
      <c r="J217" s="346"/>
      <c r="K217" s="347"/>
      <c r="L217" s="103">
        <f>L215*L216</f>
        <v>0</v>
      </c>
      <c r="M217" s="113" t="s">
        <v>82</v>
      </c>
    </row>
    <row r="218" spans="1:13" x14ac:dyDescent="0.2">
      <c r="G218" s="243"/>
      <c r="J218" s="6"/>
    </row>
    <row r="219" spans="1:13" s="258" customFormat="1" ht="45.75" customHeight="1" x14ac:dyDescent="0.25">
      <c r="A219" s="430" t="s">
        <v>396</v>
      </c>
      <c r="B219" s="431"/>
      <c r="C219" s="431"/>
      <c r="D219" s="431"/>
      <c r="E219" s="431"/>
      <c r="F219" s="431"/>
      <c r="G219" s="257"/>
      <c r="H219" s="430" t="s">
        <v>397</v>
      </c>
      <c r="I219" s="431"/>
      <c r="J219" s="431"/>
      <c r="K219" s="431"/>
      <c r="L219" s="431"/>
      <c r="M219" s="431"/>
    </row>
    <row r="220" spans="1:13" x14ac:dyDescent="0.2">
      <c r="G220" s="243"/>
      <c r="J220" s="6"/>
    </row>
    <row r="221" spans="1:13" ht="19" x14ac:dyDescent="0.2">
      <c r="A221" s="111" t="s">
        <v>245</v>
      </c>
      <c r="B221" s="112" t="s">
        <v>246</v>
      </c>
      <c r="C221" s="400" t="s">
        <v>82</v>
      </c>
      <c r="D221" s="400"/>
      <c r="E221" s="400"/>
      <c r="F221" s="400"/>
      <c r="G221" s="243"/>
      <c r="H221" s="111" t="s">
        <v>245</v>
      </c>
      <c r="I221" s="112" t="s">
        <v>246</v>
      </c>
      <c r="J221" s="400" t="s">
        <v>82</v>
      </c>
      <c r="K221" s="400"/>
      <c r="L221" s="400"/>
      <c r="M221" s="400"/>
    </row>
    <row r="222" spans="1:13" x14ac:dyDescent="0.2">
      <c r="A222" s="345" t="s">
        <v>247</v>
      </c>
      <c r="B222" s="346"/>
      <c r="C222" s="346"/>
      <c r="D222" s="347"/>
      <c r="E222" s="104"/>
      <c r="F222" s="113" t="s">
        <v>82</v>
      </c>
      <c r="G222" s="243"/>
      <c r="H222" s="345" t="s">
        <v>247</v>
      </c>
      <c r="I222" s="346"/>
      <c r="J222" s="346"/>
      <c r="K222" s="347"/>
      <c r="L222" s="104"/>
      <c r="M222" s="113" t="s">
        <v>82</v>
      </c>
    </row>
    <row r="223" spans="1:13" x14ac:dyDescent="0.2">
      <c r="G223" s="243"/>
      <c r="J223" s="6"/>
    </row>
    <row r="224" spans="1:13" ht="19" x14ac:dyDescent="0.2">
      <c r="A224" s="111" t="s">
        <v>248</v>
      </c>
      <c r="B224" s="112" t="s">
        <v>246</v>
      </c>
      <c r="C224" s="400" t="s">
        <v>82</v>
      </c>
      <c r="D224" s="400"/>
      <c r="E224" s="400"/>
      <c r="F224" s="400"/>
      <c r="G224" s="243"/>
      <c r="H224" s="111" t="s">
        <v>248</v>
      </c>
      <c r="I224" s="112" t="s">
        <v>246</v>
      </c>
      <c r="J224" s="400" t="s">
        <v>82</v>
      </c>
      <c r="K224" s="400"/>
      <c r="L224" s="400"/>
      <c r="M224" s="400"/>
    </row>
    <row r="225" spans="1:13" x14ac:dyDescent="0.2">
      <c r="A225" s="345" t="s">
        <v>247</v>
      </c>
      <c r="B225" s="346"/>
      <c r="C225" s="346"/>
      <c r="D225" s="347"/>
      <c r="E225" s="104"/>
      <c r="F225" s="113" t="s">
        <v>82</v>
      </c>
      <c r="G225" s="243"/>
      <c r="H225" s="345" t="s">
        <v>247</v>
      </c>
      <c r="I225" s="346"/>
      <c r="J225" s="346"/>
      <c r="K225" s="347"/>
      <c r="L225" s="104"/>
      <c r="M225" s="113" t="s">
        <v>82</v>
      </c>
    </row>
    <row r="226" spans="1:13" x14ac:dyDescent="0.2">
      <c r="G226" s="243"/>
      <c r="J226" s="6"/>
    </row>
    <row r="227" spans="1:13" ht="19" x14ac:dyDescent="0.2">
      <c r="A227" s="111" t="s">
        <v>249</v>
      </c>
      <c r="B227" s="112" t="s">
        <v>246</v>
      </c>
      <c r="C227" s="400" t="s">
        <v>82</v>
      </c>
      <c r="D227" s="400"/>
      <c r="E227" s="400"/>
      <c r="F227" s="400"/>
      <c r="G227" s="243"/>
      <c r="H227" s="111" t="s">
        <v>249</v>
      </c>
      <c r="I227" s="112" t="s">
        <v>246</v>
      </c>
      <c r="J227" s="400" t="s">
        <v>82</v>
      </c>
      <c r="K227" s="400"/>
      <c r="L227" s="400"/>
      <c r="M227" s="400"/>
    </row>
    <row r="228" spans="1:13" x14ac:dyDescent="0.2">
      <c r="A228" s="345" t="s">
        <v>247</v>
      </c>
      <c r="B228" s="346"/>
      <c r="C228" s="346"/>
      <c r="D228" s="347"/>
      <c r="E228" s="104"/>
      <c r="F228" s="113" t="s">
        <v>82</v>
      </c>
      <c r="G228" s="243"/>
      <c r="H228" s="345" t="s">
        <v>247</v>
      </c>
      <c r="I228" s="346"/>
      <c r="J228" s="346"/>
      <c r="K228" s="347"/>
      <c r="L228" s="104"/>
      <c r="M228" s="113" t="s">
        <v>82</v>
      </c>
    </row>
    <row r="229" spans="1:13" x14ac:dyDescent="0.2">
      <c r="G229" s="243"/>
      <c r="J229" s="6"/>
    </row>
    <row r="230" spans="1:13" ht="19" x14ac:dyDescent="0.2">
      <c r="A230" s="111" t="s">
        <v>250</v>
      </c>
      <c r="B230" s="112" t="s">
        <v>246</v>
      </c>
      <c r="C230" s="400" t="s">
        <v>82</v>
      </c>
      <c r="D230" s="400"/>
      <c r="E230" s="400"/>
      <c r="F230" s="400"/>
      <c r="G230" s="243"/>
      <c r="H230" s="111" t="s">
        <v>250</v>
      </c>
      <c r="I230" s="112" t="s">
        <v>246</v>
      </c>
      <c r="J230" s="400" t="s">
        <v>82</v>
      </c>
      <c r="K230" s="400"/>
      <c r="L230" s="400"/>
      <c r="M230" s="400"/>
    </row>
    <row r="231" spans="1:13" x14ac:dyDescent="0.2">
      <c r="A231" s="345" t="s">
        <v>247</v>
      </c>
      <c r="B231" s="346"/>
      <c r="C231" s="346"/>
      <c r="D231" s="347"/>
      <c r="E231" s="104"/>
      <c r="F231" s="113" t="s">
        <v>82</v>
      </c>
      <c r="G231" s="243"/>
      <c r="H231" s="345" t="s">
        <v>247</v>
      </c>
      <c r="I231" s="346"/>
      <c r="J231" s="346"/>
      <c r="K231" s="347"/>
      <c r="L231" s="104"/>
      <c r="M231" s="113" t="s">
        <v>82</v>
      </c>
    </row>
    <row r="232" spans="1:13" x14ac:dyDescent="0.2">
      <c r="G232" s="243"/>
      <c r="J232" s="6"/>
    </row>
    <row r="233" spans="1:13" ht="19" x14ac:dyDescent="0.2">
      <c r="A233" s="111" t="s">
        <v>251</v>
      </c>
      <c r="B233" s="112" t="s">
        <v>246</v>
      </c>
      <c r="C233" s="400" t="s">
        <v>82</v>
      </c>
      <c r="D233" s="400"/>
      <c r="E233" s="400"/>
      <c r="F233" s="400"/>
      <c r="G233" s="243"/>
      <c r="H233" s="111" t="s">
        <v>251</v>
      </c>
      <c r="I233" s="112" t="s">
        <v>246</v>
      </c>
      <c r="J233" s="400" t="s">
        <v>82</v>
      </c>
      <c r="K233" s="400"/>
      <c r="L233" s="400"/>
      <c r="M233" s="400"/>
    </row>
    <row r="234" spans="1:13" x14ac:dyDescent="0.2">
      <c r="A234" s="345" t="s">
        <v>247</v>
      </c>
      <c r="B234" s="346"/>
      <c r="C234" s="346"/>
      <c r="D234" s="347"/>
      <c r="E234" s="104"/>
      <c r="F234" s="113" t="s">
        <v>82</v>
      </c>
      <c r="G234" s="243"/>
      <c r="H234" s="345" t="s">
        <v>247</v>
      </c>
      <c r="I234" s="346"/>
      <c r="J234" s="346"/>
      <c r="K234" s="347"/>
      <c r="L234" s="104"/>
      <c r="M234" s="113" t="s">
        <v>82</v>
      </c>
    </row>
    <row r="235" spans="1:13" x14ac:dyDescent="0.2">
      <c r="G235" s="243"/>
      <c r="J235" s="6"/>
    </row>
    <row r="236" spans="1:13" ht="19" x14ac:dyDescent="0.2">
      <c r="A236" s="111" t="s">
        <v>414</v>
      </c>
      <c r="B236" s="112" t="s">
        <v>246</v>
      </c>
      <c r="C236" s="400" t="s">
        <v>82</v>
      </c>
      <c r="D236" s="400"/>
      <c r="E236" s="400"/>
      <c r="F236" s="400"/>
      <c r="G236" s="243"/>
      <c r="H236" s="111" t="s">
        <v>414</v>
      </c>
      <c r="I236" s="112" t="s">
        <v>246</v>
      </c>
      <c r="J236" s="400" t="s">
        <v>82</v>
      </c>
      <c r="K236" s="400"/>
      <c r="L236" s="400"/>
      <c r="M236" s="400"/>
    </row>
    <row r="237" spans="1:13" x14ac:dyDescent="0.2">
      <c r="A237" s="345" t="s">
        <v>247</v>
      </c>
      <c r="B237" s="346"/>
      <c r="C237" s="346"/>
      <c r="D237" s="347"/>
      <c r="E237" s="104"/>
      <c r="F237" s="113" t="s">
        <v>82</v>
      </c>
      <c r="G237" s="243"/>
      <c r="H237" s="345" t="s">
        <v>247</v>
      </c>
      <c r="I237" s="346"/>
      <c r="J237" s="346"/>
      <c r="K237" s="347"/>
      <c r="L237" s="104"/>
      <c r="M237" s="113" t="s">
        <v>82</v>
      </c>
    </row>
    <row r="238" spans="1:13" x14ac:dyDescent="0.2">
      <c r="J238" s="6"/>
    </row>
    <row r="239" spans="1:13" x14ac:dyDescent="0.2">
      <c r="J239" s="6"/>
    </row>
    <row r="240" spans="1:13" x14ac:dyDescent="0.2">
      <c r="J240" s="6"/>
    </row>
    <row r="241" spans="1:10" x14ac:dyDescent="0.2">
      <c r="J241" s="6"/>
    </row>
    <row r="242" spans="1:10" x14ac:dyDescent="0.2">
      <c r="J242" s="6"/>
    </row>
    <row r="243" spans="1:10" x14ac:dyDescent="0.2">
      <c r="J243" s="6"/>
    </row>
    <row r="244" spans="1:10" x14ac:dyDescent="0.2">
      <c r="J244" s="6"/>
    </row>
    <row r="245" spans="1:10" x14ac:dyDescent="0.2">
      <c r="J245" s="6"/>
    </row>
    <row r="246" spans="1:10" x14ac:dyDescent="0.2">
      <c r="J246" s="6"/>
    </row>
    <row r="247" spans="1:10" x14ac:dyDescent="0.2">
      <c r="J247" s="6"/>
    </row>
    <row r="248" spans="1:10" x14ac:dyDescent="0.2">
      <c r="J248" s="6"/>
    </row>
    <row r="249" spans="1:10" x14ac:dyDescent="0.2">
      <c r="J249" s="6"/>
    </row>
    <row r="250" spans="1:10" x14ac:dyDescent="0.2">
      <c r="J250" s="6"/>
    </row>
    <row r="252" spans="1:10" x14ac:dyDescent="0.2">
      <c r="A252" s="71"/>
      <c r="B252" s="71"/>
      <c r="C252" s="222"/>
      <c r="D252" s="71"/>
      <c r="E252" s="72"/>
      <c r="F252" s="73"/>
    </row>
  </sheetData>
  <mergeCells count="266">
    <mergeCell ref="I142:M142"/>
    <mergeCell ref="A123:F123"/>
    <mergeCell ref="H123:M123"/>
    <mergeCell ref="H104:M104"/>
    <mergeCell ref="A104:F104"/>
    <mergeCell ref="A142:F142"/>
    <mergeCell ref="A161:F161"/>
    <mergeCell ref="H161:M161"/>
    <mergeCell ref="A2:F2"/>
    <mergeCell ref="A3:C3"/>
    <mergeCell ref="D3:F3"/>
    <mergeCell ref="A4:C4"/>
    <mergeCell ref="D4:F4"/>
    <mergeCell ref="C9:F9"/>
    <mergeCell ref="A10:F10"/>
    <mergeCell ref="A11:F11"/>
    <mergeCell ref="A1:M1"/>
    <mergeCell ref="B12:F12"/>
    <mergeCell ref="A26:D26"/>
    <mergeCell ref="A27:D27"/>
    <mergeCell ref="A5:C5"/>
    <mergeCell ref="D5:F5"/>
    <mergeCell ref="A6:C6"/>
    <mergeCell ref="D6:F6"/>
    <mergeCell ref="A8:D8"/>
    <mergeCell ref="E8:F8"/>
    <mergeCell ref="C117:D117"/>
    <mergeCell ref="C118:D118"/>
    <mergeCell ref="A62:D62"/>
    <mergeCell ref="A63:D63"/>
    <mergeCell ref="A64:D64"/>
    <mergeCell ref="B66:F66"/>
    <mergeCell ref="A80:D80"/>
    <mergeCell ref="A81:D81"/>
    <mergeCell ref="A28:D28"/>
    <mergeCell ref="B30:F30"/>
    <mergeCell ref="A44:D44"/>
    <mergeCell ref="A45:D45"/>
    <mergeCell ref="A46:D46"/>
    <mergeCell ref="B48:F48"/>
    <mergeCell ref="C150:D150"/>
    <mergeCell ref="C151:D151"/>
    <mergeCell ref="A103:F103"/>
    <mergeCell ref="B106:F106"/>
    <mergeCell ref="A120:D120"/>
    <mergeCell ref="A121:D121"/>
    <mergeCell ref="A122:D122"/>
    <mergeCell ref="A82:D82"/>
    <mergeCell ref="A84:F84"/>
    <mergeCell ref="B85:F85"/>
    <mergeCell ref="A99:D99"/>
    <mergeCell ref="A100:D100"/>
    <mergeCell ref="A101:D101"/>
    <mergeCell ref="C107:D107"/>
    <mergeCell ref="C108:D108"/>
    <mergeCell ref="C109:D109"/>
    <mergeCell ref="C110:D110"/>
    <mergeCell ref="C111:D111"/>
    <mergeCell ref="C112:D112"/>
    <mergeCell ref="C113:D113"/>
    <mergeCell ref="C114:D114"/>
    <mergeCell ref="C115:D115"/>
    <mergeCell ref="C116:D116"/>
    <mergeCell ref="C135:D135"/>
    <mergeCell ref="C136:D136"/>
    <mergeCell ref="C137:D137"/>
    <mergeCell ref="C138:D138"/>
    <mergeCell ref="C145:D145"/>
    <mergeCell ref="C146:D146"/>
    <mergeCell ref="C147:D147"/>
    <mergeCell ref="C148:D148"/>
    <mergeCell ref="C149:D149"/>
    <mergeCell ref="B200:F200"/>
    <mergeCell ref="B201:F201"/>
    <mergeCell ref="A215:D215"/>
    <mergeCell ref="A216:D216"/>
    <mergeCell ref="A177:D177"/>
    <mergeCell ref="A178:D178"/>
    <mergeCell ref="A179:D179"/>
    <mergeCell ref="B181:F181"/>
    <mergeCell ref="B182:F182"/>
    <mergeCell ref="A196:D196"/>
    <mergeCell ref="A180:F180"/>
    <mergeCell ref="A199:F199"/>
    <mergeCell ref="C236:F236"/>
    <mergeCell ref="A237:D237"/>
    <mergeCell ref="H8:K8"/>
    <mergeCell ref="L8:M8"/>
    <mergeCell ref="J9:M9"/>
    <mergeCell ref="H10:M10"/>
    <mergeCell ref="H11:M11"/>
    <mergeCell ref="I12:M12"/>
    <mergeCell ref="H26:K26"/>
    <mergeCell ref="H27:K27"/>
    <mergeCell ref="C227:F227"/>
    <mergeCell ref="A228:D228"/>
    <mergeCell ref="C230:F230"/>
    <mergeCell ref="A231:D231"/>
    <mergeCell ref="C233:F233"/>
    <mergeCell ref="A234:D234"/>
    <mergeCell ref="A217:D217"/>
    <mergeCell ref="A219:F219"/>
    <mergeCell ref="C221:F221"/>
    <mergeCell ref="A222:D222"/>
    <mergeCell ref="C224:F224"/>
    <mergeCell ref="A225:D225"/>
    <mergeCell ref="A197:D197"/>
    <mergeCell ref="A198:D198"/>
    <mergeCell ref="H62:K62"/>
    <mergeCell ref="H63:K63"/>
    <mergeCell ref="H64:K64"/>
    <mergeCell ref="I66:M66"/>
    <mergeCell ref="H80:K80"/>
    <mergeCell ref="H81:K81"/>
    <mergeCell ref="H28:K28"/>
    <mergeCell ref="I30:M30"/>
    <mergeCell ref="H44:K44"/>
    <mergeCell ref="H45:K45"/>
    <mergeCell ref="H46:K46"/>
    <mergeCell ref="I48:M48"/>
    <mergeCell ref="H103:M103"/>
    <mergeCell ref="I106:M106"/>
    <mergeCell ref="H120:K120"/>
    <mergeCell ref="H121:K121"/>
    <mergeCell ref="H122:K122"/>
    <mergeCell ref="H82:K82"/>
    <mergeCell ref="H84:M84"/>
    <mergeCell ref="I85:M85"/>
    <mergeCell ref="H99:K99"/>
    <mergeCell ref="H100:K100"/>
    <mergeCell ref="H101:K101"/>
    <mergeCell ref="J107:K107"/>
    <mergeCell ref="J108:K108"/>
    <mergeCell ref="J109:K109"/>
    <mergeCell ref="J110:K110"/>
    <mergeCell ref="J111:K111"/>
    <mergeCell ref="J112:K112"/>
    <mergeCell ref="J113:K113"/>
    <mergeCell ref="J114:K114"/>
    <mergeCell ref="J115:K115"/>
    <mergeCell ref="J116:K116"/>
    <mergeCell ref="J117:K117"/>
    <mergeCell ref="J118:K118"/>
    <mergeCell ref="H158:K158"/>
    <mergeCell ref="H159:K159"/>
    <mergeCell ref="H160:K160"/>
    <mergeCell ref="I162:M162"/>
    <mergeCell ref="I163:M163"/>
    <mergeCell ref="I124:M124"/>
    <mergeCell ref="I125:M125"/>
    <mergeCell ref="H139:K139"/>
    <mergeCell ref="H140:K140"/>
    <mergeCell ref="H141:K141"/>
    <mergeCell ref="I143:M143"/>
    <mergeCell ref="J145:K145"/>
    <mergeCell ref="J146:K146"/>
    <mergeCell ref="J147:K147"/>
    <mergeCell ref="J148:K148"/>
    <mergeCell ref="J149:K149"/>
    <mergeCell ref="J150:K150"/>
    <mergeCell ref="J151:K151"/>
    <mergeCell ref="J152:K152"/>
    <mergeCell ref="J153:K153"/>
    <mergeCell ref="J154:K154"/>
    <mergeCell ref="J155:K155"/>
    <mergeCell ref="J156:K156"/>
    <mergeCell ref="H197:K197"/>
    <mergeCell ref="H198:K198"/>
    <mergeCell ref="I200:M200"/>
    <mergeCell ref="I201:M201"/>
    <mergeCell ref="H215:K215"/>
    <mergeCell ref="H216:K216"/>
    <mergeCell ref="H177:K177"/>
    <mergeCell ref="H178:K178"/>
    <mergeCell ref="H179:K179"/>
    <mergeCell ref="I181:M181"/>
    <mergeCell ref="I182:M182"/>
    <mergeCell ref="H196:K196"/>
    <mergeCell ref="H180:M180"/>
    <mergeCell ref="H199:M199"/>
    <mergeCell ref="J236:M236"/>
    <mergeCell ref="H237:K237"/>
    <mergeCell ref="J227:M227"/>
    <mergeCell ref="H228:K228"/>
    <mergeCell ref="J230:M230"/>
    <mergeCell ref="H231:K231"/>
    <mergeCell ref="J233:M233"/>
    <mergeCell ref="H234:K234"/>
    <mergeCell ref="H217:K217"/>
    <mergeCell ref="H219:M219"/>
    <mergeCell ref="J221:M221"/>
    <mergeCell ref="H222:K222"/>
    <mergeCell ref="J224:M224"/>
    <mergeCell ref="H225:K225"/>
    <mergeCell ref="C165:D165"/>
    <mergeCell ref="C166:D166"/>
    <mergeCell ref="C119:D119"/>
    <mergeCell ref="C126:D126"/>
    <mergeCell ref="C127:D127"/>
    <mergeCell ref="C128:D128"/>
    <mergeCell ref="C129:D129"/>
    <mergeCell ref="C130:D130"/>
    <mergeCell ref="C131:D131"/>
    <mergeCell ref="C132:D132"/>
    <mergeCell ref="C133:D133"/>
    <mergeCell ref="B144:F144"/>
    <mergeCell ref="A158:D158"/>
    <mergeCell ref="A159:D159"/>
    <mergeCell ref="A160:D160"/>
    <mergeCell ref="B162:F162"/>
    <mergeCell ref="B163:F163"/>
    <mergeCell ref="B124:F124"/>
    <mergeCell ref="B125:F125"/>
    <mergeCell ref="A139:D139"/>
    <mergeCell ref="A140:D140"/>
    <mergeCell ref="A141:D141"/>
    <mergeCell ref="B143:F143"/>
    <mergeCell ref="C134:D134"/>
    <mergeCell ref="C176:D176"/>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C167:D167"/>
    <mergeCell ref="C168:D168"/>
    <mergeCell ref="C169:D169"/>
    <mergeCell ref="C170:D170"/>
    <mergeCell ref="C171:D171"/>
    <mergeCell ref="C172:D172"/>
    <mergeCell ref="C173:D173"/>
    <mergeCell ref="C174:D174"/>
    <mergeCell ref="C175:D175"/>
    <mergeCell ref="C164:D164"/>
    <mergeCell ref="J119:K119"/>
    <mergeCell ref="A7:F7"/>
    <mergeCell ref="H7:M7"/>
    <mergeCell ref="J157:K157"/>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C152:D152"/>
    <mergeCell ref="C153:D153"/>
    <mergeCell ref="C154:D154"/>
    <mergeCell ref="C155:D155"/>
    <mergeCell ref="C156:D156"/>
    <mergeCell ref="C157:D157"/>
    <mergeCell ref="I144:M14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 (Temp)'!$A$2:$A$3</xm:f>
          </x14:formula1>
          <xm:sqref>I105:M105 I124:M124 B105:F105 B143:F143 B181:F181 B200:F200 B124:F124 I142:M143 B162:F162 I181:M181 I200:M200 I162:M162</xm:sqref>
        </x14:dataValidation>
        <x14:dataValidation type="list" allowBlank="1" showInputMessage="1" showErrorMessage="1" xr:uid="{00000000-0002-0000-0500-000001000000}">
          <x14:formula1>
            <xm:f>'List (Temp)'!$B$2:$B$23</xm:f>
          </x14:formula1>
          <xm:sqref>B30:F30 B48:F48 B66:F66 B106:F106 B125:F125 B144:F144 B163:F163 B182:F182 B201:F201 B85:F85 B12:F12 I48:M48 I66:M66 I85:M85 I125:M125 I144:M144 I163:M163 I182:M182 I201:M201 I12:M12 I106:M106 I30:M30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6"/>
  <sheetViews>
    <sheetView topLeftCell="A9" workbookViewId="0">
      <selection activeCell="C15" sqref="C15:H15"/>
    </sheetView>
  </sheetViews>
  <sheetFormatPr baseColWidth="10" defaultColWidth="8.83203125" defaultRowHeight="15" x14ac:dyDescent="0.2"/>
  <cols>
    <col min="8" max="8" width="16.83203125" customWidth="1"/>
    <col min="11" max="11" width="27" customWidth="1"/>
  </cols>
  <sheetData>
    <row r="1" spans="1:21" ht="48" customHeight="1" x14ac:dyDescent="0.2">
      <c r="A1" s="460" t="s">
        <v>79</v>
      </c>
      <c r="B1" s="461"/>
      <c r="C1" s="461"/>
      <c r="D1" s="461"/>
      <c r="E1" s="461"/>
      <c r="F1" s="461"/>
      <c r="G1" s="461"/>
      <c r="H1" s="461"/>
      <c r="I1" s="461"/>
      <c r="J1" s="461"/>
      <c r="K1" s="461"/>
      <c r="L1" s="461"/>
      <c r="M1" s="461"/>
      <c r="N1" s="461"/>
      <c r="O1" s="461"/>
      <c r="P1" s="462"/>
    </row>
    <row r="2" spans="1:21" ht="35" customHeight="1" x14ac:dyDescent="0.35">
      <c r="A2" s="463" t="s">
        <v>80</v>
      </c>
      <c r="B2" s="464"/>
      <c r="C2" s="464"/>
      <c r="D2" s="464"/>
      <c r="E2" s="464"/>
      <c r="F2" s="464"/>
      <c r="G2" s="464"/>
      <c r="H2" s="464"/>
      <c r="I2" s="464"/>
      <c r="J2" s="464"/>
      <c r="K2" s="464"/>
      <c r="L2" s="464"/>
      <c r="M2" s="464"/>
      <c r="N2" s="464"/>
      <c r="O2" s="464"/>
      <c r="P2" s="465"/>
    </row>
    <row r="3" spans="1:21" ht="21" x14ac:dyDescent="0.25">
      <c r="A3" s="369" t="s">
        <v>81</v>
      </c>
      <c r="B3" s="370"/>
      <c r="C3" s="371"/>
      <c r="D3" s="452" t="s">
        <v>82</v>
      </c>
      <c r="E3" s="453"/>
      <c r="F3" s="453"/>
      <c r="G3" s="453"/>
      <c r="H3" s="453"/>
      <c r="I3" s="453"/>
      <c r="J3" s="453"/>
      <c r="K3" s="453"/>
      <c r="L3" s="453"/>
      <c r="M3" s="453"/>
      <c r="N3" s="453"/>
      <c r="O3" s="453"/>
      <c r="P3" s="454"/>
      <c r="Q3" s="377"/>
      <c r="R3" s="377"/>
      <c r="S3" s="377"/>
      <c r="T3" s="377"/>
      <c r="U3" s="377"/>
    </row>
    <row r="4" spans="1:21" ht="21" x14ac:dyDescent="0.25">
      <c r="A4" s="369" t="s">
        <v>83</v>
      </c>
      <c r="B4" s="370"/>
      <c r="C4" s="371"/>
      <c r="D4" s="452" t="s">
        <v>82</v>
      </c>
      <c r="E4" s="453"/>
      <c r="F4" s="453"/>
      <c r="G4" s="453"/>
      <c r="H4" s="453"/>
      <c r="I4" s="453"/>
      <c r="J4" s="453"/>
      <c r="K4" s="453"/>
      <c r="L4" s="453"/>
      <c r="M4" s="453"/>
      <c r="N4" s="453"/>
      <c r="O4" s="453"/>
      <c r="P4" s="454"/>
      <c r="Q4" s="377"/>
      <c r="R4" s="377"/>
      <c r="S4" s="377"/>
      <c r="T4" s="377"/>
      <c r="U4" s="377"/>
    </row>
    <row r="5" spans="1:21" ht="21" x14ac:dyDescent="0.25">
      <c r="A5" s="369" t="s">
        <v>84</v>
      </c>
      <c r="B5" s="370"/>
      <c r="C5" s="371"/>
      <c r="D5" s="452" t="s">
        <v>82</v>
      </c>
      <c r="E5" s="453"/>
      <c r="F5" s="453"/>
      <c r="G5" s="453"/>
      <c r="H5" s="453"/>
      <c r="I5" s="453"/>
      <c r="J5" s="453"/>
      <c r="K5" s="453"/>
      <c r="L5" s="453"/>
      <c r="M5" s="453"/>
      <c r="N5" s="453"/>
      <c r="O5" s="453"/>
      <c r="P5" s="454"/>
    </row>
    <row r="6" spans="1:21" ht="21" x14ac:dyDescent="0.25">
      <c r="A6" s="369" t="s">
        <v>404</v>
      </c>
      <c r="B6" s="370"/>
      <c r="C6" s="371"/>
      <c r="D6" s="452" t="s">
        <v>82</v>
      </c>
      <c r="E6" s="453"/>
      <c r="F6" s="453"/>
      <c r="G6" s="453"/>
      <c r="H6" s="453"/>
      <c r="I6" s="453"/>
      <c r="J6" s="453"/>
      <c r="K6" s="453"/>
      <c r="L6" s="453"/>
      <c r="M6" s="455"/>
      <c r="N6" s="455"/>
      <c r="O6" s="455"/>
      <c r="P6" s="456"/>
    </row>
    <row r="7" spans="1:21" ht="35.25" customHeight="1" x14ac:dyDescent="0.45">
      <c r="A7" s="449" t="s">
        <v>85</v>
      </c>
      <c r="B7" s="450"/>
      <c r="C7" s="450"/>
      <c r="D7" s="450"/>
      <c r="E7" s="450"/>
      <c r="F7" s="450"/>
      <c r="G7" s="450"/>
      <c r="H7" s="450"/>
      <c r="I7" s="450"/>
      <c r="J7" s="450"/>
      <c r="K7" s="450"/>
      <c r="L7" s="450"/>
      <c r="M7" s="450"/>
      <c r="N7" s="450"/>
      <c r="O7" s="450"/>
      <c r="P7" s="451"/>
    </row>
    <row r="8" spans="1:21" x14ac:dyDescent="0.2">
      <c r="A8" s="16"/>
      <c r="P8" s="9"/>
    </row>
    <row r="9" spans="1:21" ht="31" x14ac:dyDescent="0.35">
      <c r="A9" s="246" t="s">
        <v>261</v>
      </c>
      <c r="B9" s="247"/>
      <c r="C9" s="248"/>
      <c r="D9" s="248"/>
      <c r="E9" s="248"/>
      <c r="F9" s="248"/>
      <c r="G9" s="248"/>
      <c r="H9" s="248"/>
      <c r="I9" s="248"/>
      <c r="J9" s="248"/>
      <c r="K9" s="248"/>
      <c r="L9" s="248"/>
      <c r="M9" s="248"/>
      <c r="N9" s="248"/>
      <c r="O9" s="248"/>
      <c r="P9" s="249"/>
    </row>
    <row r="10" spans="1:21" x14ac:dyDescent="0.2">
      <c r="A10" s="16"/>
      <c r="P10" s="9"/>
    </row>
    <row r="11" spans="1:21" ht="21" x14ac:dyDescent="0.25">
      <c r="A11" s="16"/>
      <c r="C11" s="444" t="s">
        <v>262</v>
      </c>
      <c r="D11" s="445"/>
      <c r="E11" s="445"/>
      <c r="F11" s="445"/>
      <c r="G11" s="445"/>
      <c r="H11" s="445"/>
      <c r="K11" s="250">
        <f>'Revenue Projection with Start u'!E28+'Revenue Projection with Start u'!E46+'Revenue Projection with Start u'!E64+'Revenue Projection with Start u'!E82</f>
        <v>0</v>
      </c>
      <c r="P11" s="9"/>
    </row>
    <row r="12" spans="1:21" ht="21" x14ac:dyDescent="0.25">
      <c r="A12" s="16"/>
      <c r="K12" s="251"/>
      <c r="P12" s="9"/>
    </row>
    <row r="13" spans="1:21" ht="21" x14ac:dyDescent="0.25">
      <c r="A13" s="16"/>
      <c r="C13" s="446" t="s">
        <v>367</v>
      </c>
      <c r="D13" s="447"/>
      <c r="E13" s="447"/>
      <c r="F13" s="447"/>
      <c r="G13" s="447"/>
      <c r="H13" s="448"/>
      <c r="K13" s="250">
        <f>'Revenue Projection with Start u'!E101</f>
        <v>0</v>
      </c>
      <c r="P13" s="9"/>
    </row>
    <row r="14" spans="1:21" ht="21" x14ac:dyDescent="0.25">
      <c r="A14" s="16"/>
      <c r="K14" s="251"/>
      <c r="P14" s="9"/>
    </row>
    <row r="15" spans="1:21" ht="21" x14ac:dyDescent="0.25">
      <c r="A15" s="16"/>
      <c r="C15" s="446" t="s">
        <v>263</v>
      </c>
      <c r="D15" s="447"/>
      <c r="E15" s="447"/>
      <c r="F15" s="447"/>
      <c r="G15" s="447"/>
      <c r="H15" s="448"/>
      <c r="I15" s="252"/>
      <c r="J15" s="252"/>
      <c r="K15" s="253">
        <f>'Revenue Projection with Start u'!E122+'Revenue Projection with Start u'!E141+'Revenue Projection with Start u'!E160+'Revenue Projection with Start u'!E179+'Revenue Projection with Start u'!E198+'Revenue Projection with Start u'!E217</f>
        <v>0</v>
      </c>
      <c r="P15" s="9"/>
    </row>
    <row r="16" spans="1:21" ht="21" x14ac:dyDescent="0.25">
      <c r="A16" s="16"/>
      <c r="K16" s="251"/>
      <c r="P16" s="9"/>
    </row>
    <row r="17" spans="1:16" ht="21" x14ac:dyDescent="0.25">
      <c r="A17" s="16"/>
      <c r="C17" s="435" t="s">
        <v>244</v>
      </c>
      <c r="D17" s="436"/>
      <c r="E17" s="436"/>
      <c r="F17" s="436"/>
      <c r="G17" s="436"/>
      <c r="H17" s="437"/>
      <c r="K17" s="250">
        <f>'Revenue Projection with Start u'!E222+'Revenue Projection with Start u'!E225+'Revenue Projection with Start u'!E228+'Revenue Projection with Start u'!E231+'Revenue Projection with Start u'!E234+'Revenue Projection with Start u'!E237</f>
        <v>0</v>
      </c>
      <c r="P17" s="9"/>
    </row>
    <row r="18" spans="1:16" ht="21" x14ac:dyDescent="0.25">
      <c r="A18" s="16"/>
      <c r="K18" s="251"/>
      <c r="P18" s="9"/>
    </row>
    <row r="19" spans="1:16" ht="24" x14ac:dyDescent="0.3">
      <c r="A19" s="16"/>
      <c r="C19" s="280" t="s">
        <v>93</v>
      </c>
      <c r="D19" s="281"/>
      <c r="E19" s="281"/>
      <c r="F19" s="281"/>
      <c r="G19" s="281"/>
      <c r="H19" s="282"/>
      <c r="K19" s="250">
        <f>SUM(K11:K18)</f>
        <v>0</v>
      </c>
      <c r="P19" s="9"/>
    </row>
    <row r="20" spans="1:16" ht="21" x14ac:dyDescent="0.25">
      <c r="A20" s="16"/>
      <c r="K20" s="251"/>
      <c r="P20" s="9"/>
    </row>
    <row r="21" spans="1:16" ht="21" x14ac:dyDescent="0.25">
      <c r="A21" s="16"/>
      <c r="K21" s="251"/>
      <c r="P21" s="9"/>
    </row>
    <row r="22" spans="1:16" ht="21" x14ac:dyDescent="0.25">
      <c r="A22" s="16"/>
      <c r="K22" s="251"/>
      <c r="P22" s="9"/>
    </row>
    <row r="23" spans="1:16" ht="21" x14ac:dyDescent="0.25">
      <c r="A23" s="16"/>
      <c r="K23" s="251"/>
      <c r="P23" s="9"/>
    </row>
    <row r="24" spans="1:16" ht="24" x14ac:dyDescent="0.3">
      <c r="A24" s="441" t="s">
        <v>87</v>
      </c>
      <c r="B24" s="442"/>
      <c r="C24" s="442"/>
      <c r="D24" s="442"/>
      <c r="E24" s="442"/>
      <c r="F24" s="442"/>
      <c r="G24" s="442"/>
      <c r="H24" s="442"/>
      <c r="I24" s="443"/>
      <c r="K24" s="250">
        <f>'Operational and Start-Up Budget'!J9</f>
        <v>0</v>
      </c>
      <c r="P24" s="9"/>
    </row>
    <row r="25" spans="1:16" ht="24" x14ac:dyDescent="0.3">
      <c r="A25" s="16"/>
      <c r="K25" s="254"/>
      <c r="P25" s="9"/>
    </row>
    <row r="26" spans="1:16" ht="24" x14ac:dyDescent="0.3">
      <c r="A26" s="16"/>
      <c r="K26" s="254"/>
      <c r="P26" s="9"/>
    </row>
    <row r="27" spans="1:16" ht="24" x14ac:dyDescent="0.3">
      <c r="A27" s="16"/>
      <c r="K27" s="254"/>
      <c r="P27" s="9"/>
    </row>
    <row r="28" spans="1:16" ht="24" x14ac:dyDescent="0.3">
      <c r="A28" s="438" t="s">
        <v>264</v>
      </c>
      <c r="B28" s="439"/>
      <c r="C28" s="439"/>
      <c r="D28" s="439"/>
      <c r="E28" s="439"/>
      <c r="F28" s="439"/>
      <c r="G28" s="439"/>
      <c r="H28" s="439"/>
      <c r="I28" s="440"/>
      <c r="K28" s="255">
        <f>K19-K24</f>
        <v>0</v>
      </c>
      <c r="P28" s="9"/>
    </row>
    <row r="29" spans="1:16" x14ac:dyDescent="0.2">
      <c r="A29" s="16"/>
      <c r="P29" s="9"/>
    </row>
    <row r="30" spans="1:16" x14ac:dyDescent="0.2">
      <c r="A30" s="16"/>
      <c r="P30" s="9"/>
    </row>
    <row r="31" spans="1:16" ht="24" x14ac:dyDescent="0.3">
      <c r="A31" s="457" t="s">
        <v>207</v>
      </c>
      <c r="B31" s="458"/>
      <c r="C31" s="458"/>
      <c r="D31" s="458"/>
      <c r="E31" s="458"/>
      <c r="F31" s="458"/>
      <c r="G31" s="458"/>
      <c r="H31" s="458"/>
      <c r="I31" s="459"/>
      <c r="K31" s="256">
        <f>'Revenue Projection with Start u'!B9</f>
        <v>0</v>
      </c>
      <c r="P31" s="9"/>
    </row>
    <row r="32" spans="1:16" x14ac:dyDescent="0.2">
      <c r="A32" s="16"/>
      <c r="P32" s="9"/>
    </row>
    <row r="33" spans="1:16" x14ac:dyDescent="0.2">
      <c r="A33" s="16"/>
      <c r="P33" s="9"/>
    </row>
    <row r="34" spans="1:16" ht="24" x14ac:dyDescent="0.3">
      <c r="A34" s="457" t="s">
        <v>265</v>
      </c>
      <c r="B34" s="458"/>
      <c r="C34" s="458"/>
      <c r="D34" s="458"/>
      <c r="E34" s="458"/>
      <c r="F34" s="458"/>
      <c r="G34" s="458"/>
      <c r="H34" s="458"/>
      <c r="I34" s="459"/>
      <c r="K34" t="e">
        <f>K24/K31</f>
        <v>#DIV/0!</v>
      </c>
      <c r="P34" s="9"/>
    </row>
    <row r="35" spans="1:16" x14ac:dyDescent="0.2">
      <c r="A35" s="16"/>
      <c r="P35" s="9"/>
    </row>
    <row r="36" spans="1:16" x14ac:dyDescent="0.2">
      <c r="A36" s="16"/>
      <c r="P36" s="9"/>
    </row>
    <row r="37" spans="1:16" x14ac:dyDescent="0.2">
      <c r="A37" s="16"/>
      <c r="P37" s="9"/>
    </row>
    <row r="38" spans="1:16" x14ac:dyDescent="0.2">
      <c r="A38" s="16"/>
      <c r="P38" s="9"/>
    </row>
    <row r="39" spans="1:16" x14ac:dyDescent="0.2">
      <c r="A39" s="16"/>
      <c r="P39" s="9"/>
    </row>
    <row r="40" spans="1:16" x14ac:dyDescent="0.2">
      <c r="A40" s="16"/>
      <c r="P40" s="9"/>
    </row>
    <row r="41" spans="1:16" x14ac:dyDescent="0.2">
      <c r="A41" s="16"/>
      <c r="P41" s="9"/>
    </row>
    <row r="42" spans="1:16" x14ac:dyDescent="0.2">
      <c r="A42" s="16"/>
      <c r="P42" s="9"/>
    </row>
    <row r="43" spans="1:16" x14ac:dyDescent="0.2">
      <c r="A43" s="16"/>
      <c r="P43" s="9"/>
    </row>
    <row r="44" spans="1:16" x14ac:dyDescent="0.2">
      <c r="A44" s="16"/>
      <c r="P44" s="9"/>
    </row>
    <row r="45" spans="1:16" x14ac:dyDescent="0.2">
      <c r="A45" s="16"/>
      <c r="P45" s="9"/>
    </row>
    <row r="46" spans="1:16" x14ac:dyDescent="0.2">
      <c r="A46" s="16"/>
      <c r="P46" s="9"/>
    </row>
    <row r="47" spans="1:16" x14ac:dyDescent="0.2">
      <c r="A47" s="16"/>
      <c r="P47" s="9"/>
    </row>
    <row r="48" spans="1:16" x14ac:dyDescent="0.2">
      <c r="A48" s="16"/>
      <c r="P48" s="9"/>
    </row>
    <row r="49" spans="1:16" ht="36" customHeight="1" x14ac:dyDescent="0.45">
      <c r="A49" s="449" t="s">
        <v>328</v>
      </c>
      <c r="B49" s="450"/>
      <c r="C49" s="450"/>
      <c r="D49" s="450"/>
      <c r="E49" s="450"/>
      <c r="F49" s="450"/>
      <c r="G49" s="450"/>
      <c r="H49" s="450"/>
      <c r="I49" s="450"/>
      <c r="J49" s="450"/>
      <c r="K49" s="450"/>
      <c r="L49" s="450"/>
      <c r="M49" s="450"/>
      <c r="N49" s="450"/>
      <c r="O49" s="450"/>
      <c r="P49" s="451"/>
    </row>
    <row r="50" spans="1:16" x14ac:dyDescent="0.2">
      <c r="A50" s="16"/>
      <c r="P50" s="9"/>
    </row>
    <row r="51" spans="1:16" ht="31" x14ac:dyDescent="0.35">
      <c r="A51" s="283" t="s">
        <v>261</v>
      </c>
      <c r="B51" s="284"/>
      <c r="C51" s="285"/>
      <c r="D51" s="285"/>
      <c r="E51" s="285"/>
      <c r="F51" s="285"/>
      <c r="G51" s="285"/>
      <c r="H51" s="285"/>
      <c r="I51" s="285"/>
      <c r="J51" s="285"/>
      <c r="K51" s="285"/>
      <c r="L51" s="285"/>
      <c r="M51" s="285"/>
      <c r="N51" s="285"/>
      <c r="O51" s="285"/>
      <c r="P51" s="286"/>
    </row>
    <row r="52" spans="1:16" x14ac:dyDescent="0.2">
      <c r="A52" s="16"/>
      <c r="P52" s="9"/>
    </row>
    <row r="53" spans="1:16" ht="21" x14ac:dyDescent="0.25">
      <c r="A53" s="16"/>
      <c r="C53" s="444" t="s">
        <v>262</v>
      </c>
      <c r="D53" s="445"/>
      <c r="E53" s="445"/>
      <c r="F53" s="445"/>
      <c r="G53" s="445"/>
      <c r="H53" s="445"/>
      <c r="K53" s="250">
        <f>'Revenue Projection with Start u'!L28+'Revenue Projection with Start u'!L46+'Revenue Projection with Start u'!L64+'Revenue Projection with Start u'!L82</f>
        <v>0</v>
      </c>
      <c r="P53" s="9"/>
    </row>
    <row r="54" spans="1:16" ht="21" x14ac:dyDescent="0.25">
      <c r="A54" s="16"/>
      <c r="K54" s="251"/>
      <c r="P54" s="9"/>
    </row>
    <row r="55" spans="1:16" ht="21" x14ac:dyDescent="0.25">
      <c r="A55" s="16"/>
      <c r="C55" s="446" t="s">
        <v>367</v>
      </c>
      <c r="D55" s="447"/>
      <c r="E55" s="447"/>
      <c r="F55" s="447"/>
      <c r="G55" s="447"/>
      <c r="H55" s="448"/>
      <c r="K55" s="250">
        <f>'Revenue Projection with Start u'!L101</f>
        <v>0</v>
      </c>
      <c r="P55" s="9"/>
    </row>
    <row r="56" spans="1:16" ht="21" x14ac:dyDescent="0.25">
      <c r="A56" s="16"/>
      <c r="K56" s="251"/>
      <c r="P56" s="9"/>
    </row>
    <row r="57" spans="1:16" ht="21" x14ac:dyDescent="0.25">
      <c r="A57" s="16"/>
      <c r="C57" s="279" t="s">
        <v>263</v>
      </c>
      <c r="D57" s="244"/>
      <c r="E57" s="244"/>
      <c r="F57" s="244"/>
      <c r="G57" s="244"/>
      <c r="H57" s="245"/>
      <c r="I57" s="252"/>
      <c r="J57" s="252"/>
      <c r="K57" s="253">
        <f>'Revenue Projection with Start u'!L122+'Revenue Projection with Start u'!L141+'Revenue Projection with Start u'!L160+'Revenue Projection with Start u'!L179+'Revenue Projection with Start u'!L198+'Revenue Projection with Start u'!L217</f>
        <v>0</v>
      </c>
      <c r="P57" s="9"/>
    </row>
    <row r="58" spans="1:16" ht="21" x14ac:dyDescent="0.25">
      <c r="A58" s="16"/>
      <c r="K58" s="251"/>
      <c r="P58" s="9"/>
    </row>
    <row r="59" spans="1:16" ht="21" x14ac:dyDescent="0.25">
      <c r="A59" s="16"/>
      <c r="C59" s="435" t="s">
        <v>244</v>
      </c>
      <c r="D59" s="436"/>
      <c r="E59" s="436"/>
      <c r="F59" s="436"/>
      <c r="G59" s="436"/>
      <c r="H59" s="437"/>
      <c r="K59" s="250">
        <f>'Revenue Projection with Start u'!L222+'Revenue Projection with Start u'!L225+'Revenue Projection with Start u'!L228+'Revenue Projection with Start u'!L231+'Revenue Projection with Start u'!L234+'Revenue Projection with Start u'!L237</f>
        <v>0</v>
      </c>
      <c r="P59" s="9"/>
    </row>
    <row r="60" spans="1:16" ht="21" x14ac:dyDescent="0.25">
      <c r="A60" s="16"/>
      <c r="K60" s="251"/>
      <c r="P60" s="9"/>
    </row>
    <row r="61" spans="1:16" ht="24" x14ac:dyDescent="0.3">
      <c r="A61" s="16"/>
      <c r="C61" s="280" t="s">
        <v>93</v>
      </c>
      <c r="D61" s="281"/>
      <c r="E61" s="281"/>
      <c r="F61" s="281"/>
      <c r="G61" s="281"/>
      <c r="H61" s="282"/>
      <c r="K61" s="250">
        <f>SUM(K53:K60)</f>
        <v>0</v>
      </c>
      <c r="P61" s="9"/>
    </row>
    <row r="62" spans="1:16" ht="21" x14ac:dyDescent="0.25">
      <c r="A62" s="16"/>
      <c r="K62" s="251"/>
      <c r="P62" s="9"/>
    </row>
    <row r="63" spans="1:16" ht="21" x14ac:dyDescent="0.25">
      <c r="A63" s="16"/>
      <c r="K63" s="251"/>
      <c r="P63" s="9"/>
    </row>
    <row r="64" spans="1:16" ht="21" x14ac:dyDescent="0.25">
      <c r="A64" s="16"/>
      <c r="K64" s="251"/>
      <c r="P64" s="9"/>
    </row>
    <row r="65" spans="1:16" ht="21" x14ac:dyDescent="0.25">
      <c r="A65" s="16"/>
      <c r="K65" s="251"/>
      <c r="P65" s="9"/>
    </row>
    <row r="66" spans="1:16" ht="24" x14ac:dyDescent="0.3">
      <c r="A66" s="438" t="s">
        <v>363</v>
      </c>
      <c r="B66" s="439"/>
      <c r="C66" s="439"/>
      <c r="D66" s="439"/>
      <c r="E66" s="439"/>
      <c r="F66" s="439"/>
      <c r="G66" s="439"/>
      <c r="H66" s="439"/>
      <c r="I66" s="440"/>
      <c r="K66" s="250">
        <f>'Operational and Start-Up Budget'!R9</f>
        <v>0</v>
      </c>
      <c r="P66" s="9"/>
    </row>
    <row r="67" spans="1:16" ht="24" x14ac:dyDescent="0.3">
      <c r="A67" s="16"/>
      <c r="K67" s="254"/>
      <c r="P67" s="9"/>
    </row>
    <row r="68" spans="1:16" ht="24" x14ac:dyDescent="0.3">
      <c r="A68" s="16"/>
      <c r="K68" s="254"/>
      <c r="P68" s="9"/>
    </row>
    <row r="69" spans="1:16" ht="24" x14ac:dyDescent="0.3">
      <c r="A69" s="16"/>
      <c r="K69" s="254"/>
      <c r="P69" s="9"/>
    </row>
    <row r="70" spans="1:16" ht="24" x14ac:dyDescent="0.3">
      <c r="A70" s="438" t="s">
        <v>264</v>
      </c>
      <c r="B70" s="439"/>
      <c r="C70" s="439"/>
      <c r="D70" s="439"/>
      <c r="E70" s="439"/>
      <c r="F70" s="439"/>
      <c r="G70" s="439"/>
      <c r="H70" s="439"/>
      <c r="I70" s="440"/>
      <c r="K70" s="255">
        <f>K61-K66</f>
        <v>0</v>
      </c>
      <c r="P70" s="9"/>
    </row>
    <row r="71" spans="1:16" x14ac:dyDescent="0.2">
      <c r="A71" s="16"/>
      <c r="P71" s="9"/>
    </row>
    <row r="72" spans="1:16" x14ac:dyDescent="0.2">
      <c r="A72" s="16"/>
      <c r="P72" s="9"/>
    </row>
    <row r="73" spans="1:16" x14ac:dyDescent="0.2">
      <c r="A73" s="16"/>
      <c r="P73" s="9"/>
    </row>
    <row r="74" spans="1:16" x14ac:dyDescent="0.2">
      <c r="A74" s="16"/>
      <c r="P74" s="9"/>
    </row>
    <row r="75" spans="1:16" x14ac:dyDescent="0.2">
      <c r="A75" s="16"/>
      <c r="P75" s="9"/>
    </row>
    <row r="76" spans="1:16" x14ac:dyDescent="0.2">
      <c r="A76" s="22"/>
      <c r="B76" s="20"/>
      <c r="C76" s="20"/>
      <c r="D76" s="20"/>
      <c r="E76" s="20"/>
      <c r="F76" s="20"/>
      <c r="G76" s="20"/>
      <c r="H76" s="20"/>
      <c r="I76" s="20"/>
      <c r="J76" s="20"/>
      <c r="K76" s="20"/>
      <c r="L76" s="20"/>
      <c r="M76" s="20"/>
      <c r="N76" s="20"/>
      <c r="O76" s="20"/>
      <c r="P76" s="23"/>
    </row>
  </sheetData>
  <mergeCells count="26">
    <mergeCell ref="A1:P1"/>
    <mergeCell ref="A2:P2"/>
    <mergeCell ref="A3:C3"/>
    <mergeCell ref="D3:P3"/>
    <mergeCell ref="Q3:U4"/>
    <mergeCell ref="A4:C4"/>
    <mergeCell ref="D4:P4"/>
    <mergeCell ref="A7:P7"/>
    <mergeCell ref="A49:P49"/>
    <mergeCell ref="C11:H11"/>
    <mergeCell ref="C13:H13"/>
    <mergeCell ref="A5:C5"/>
    <mergeCell ref="D5:P5"/>
    <mergeCell ref="A6:C6"/>
    <mergeCell ref="D6:P6"/>
    <mergeCell ref="A31:I31"/>
    <mergeCell ref="A34:I34"/>
    <mergeCell ref="C15:H15"/>
    <mergeCell ref="C59:H59"/>
    <mergeCell ref="A66:I66"/>
    <mergeCell ref="A70:I70"/>
    <mergeCell ref="C17:H17"/>
    <mergeCell ref="A24:I24"/>
    <mergeCell ref="A28:I28"/>
    <mergeCell ref="C53:H53"/>
    <mergeCell ref="C55:H5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zoomScale="174" zoomScaleNormal="400" workbookViewId="0">
      <selection activeCell="A14" sqref="A14"/>
    </sheetView>
  </sheetViews>
  <sheetFormatPr baseColWidth="10" defaultColWidth="11.5" defaultRowHeight="15" x14ac:dyDescent="0.2"/>
  <cols>
    <col min="1" max="1" width="38.83203125" customWidth="1"/>
    <col min="2" max="2" width="25.6640625" customWidth="1"/>
  </cols>
  <sheetData>
    <row r="1" spans="1:3" x14ac:dyDescent="0.2">
      <c r="A1" t="s">
        <v>266</v>
      </c>
      <c r="B1" t="s">
        <v>267</v>
      </c>
      <c r="C1" t="s">
        <v>268</v>
      </c>
    </row>
    <row r="2" spans="1:3" x14ac:dyDescent="0.2">
      <c r="A2" t="s">
        <v>269</v>
      </c>
      <c r="B2" t="s">
        <v>270</v>
      </c>
      <c r="C2" t="s">
        <v>271</v>
      </c>
    </row>
    <row r="3" spans="1:3" x14ac:dyDescent="0.2">
      <c r="A3" t="s">
        <v>272</v>
      </c>
      <c r="B3" t="s">
        <v>273</v>
      </c>
    </row>
    <row r="4" spans="1:3" x14ac:dyDescent="0.2">
      <c r="B4" t="s">
        <v>274</v>
      </c>
    </row>
    <row r="5" spans="1:3" x14ac:dyDescent="0.2">
      <c r="B5" t="s">
        <v>275</v>
      </c>
    </row>
    <row r="6" spans="1:3" x14ac:dyDescent="0.2">
      <c r="B6" t="s">
        <v>276</v>
      </c>
    </row>
    <row r="7" spans="1:3" x14ac:dyDescent="0.2">
      <c r="B7" t="s">
        <v>277</v>
      </c>
    </row>
    <row r="8" spans="1:3" x14ac:dyDescent="0.2">
      <c r="B8" t="s">
        <v>278</v>
      </c>
    </row>
    <row r="9" spans="1:3" x14ac:dyDescent="0.2">
      <c r="B9" t="s">
        <v>279</v>
      </c>
    </row>
    <row r="10" spans="1:3" x14ac:dyDescent="0.2">
      <c r="B10" t="s">
        <v>280</v>
      </c>
    </row>
    <row r="11" spans="1:3" x14ac:dyDescent="0.2">
      <c r="B11" t="s">
        <v>281</v>
      </c>
    </row>
    <row r="12" spans="1:3" x14ac:dyDescent="0.2">
      <c r="B12" t="s">
        <v>282</v>
      </c>
    </row>
    <row r="13" spans="1:3" x14ac:dyDescent="0.2">
      <c r="B13" t="s">
        <v>283</v>
      </c>
    </row>
    <row r="14" spans="1:3" x14ac:dyDescent="0.2">
      <c r="B14" t="s">
        <v>284</v>
      </c>
    </row>
    <row r="15" spans="1:3" x14ac:dyDescent="0.2">
      <c r="B15" t="s">
        <v>285</v>
      </c>
    </row>
    <row r="16" spans="1:3" x14ac:dyDescent="0.2">
      <c r="B16" t="s">
        <v>286</v>
      </c>
    </row>
    <row r="17" spans="2:2" x14ac:dyDescent="0.2">
      <c r="B17" t="s">
        <v>287</v>
      </c>
    </row>
    <row r="18" spans="2:2" x14ac:dyDescent="0.2">
      <c r="B18" t="s">
        <v>288</v>
      </c>
    </row>
    <row r="19" spans="2:2" x14ac:dyDescent="0.2">
      <c r="B19" t="s">
        <v>289</v>
      </c>
    </row>
    <row r="20" spans="2:2" x14ac:dyDescent="0.2">
      <c r="B20" t="s">
        <v>290</v>
      </c>
    </row>
    <row r="21" spans="2:2" x14ac:dyDescent="0.2">
      <c r="B21" t="s">
        <v>291</v>
      </c>
    </row>
    <row r="22" spans="2:2" x14ac:dyDescent="0.2">
      <c r="B22" t="s">
        <v>292</v>
      </c>
    </row>
    <row r="23" spans="2:2" x14ac:dyDescent="0.2">
      <c r="B23" t="s">
        <v>293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DCFCB5E9E89C48B938A2C841171132" ma:contentTypeVersion="8" ma:contentTypeDescription="Create a new document." ma:contentTypeScope="" ma:versionID="5c43cb0cdc221e01a38d5e939c4f46d9">
  <xsd:schema xmlns:xsd="http://www.w3.org/2001/XMLSchema" xmlns:xs="http://www.w3.org/2001/XMLSchema" xmlns:p="http://schemas.microsoft.com/office/2006/metadata/properties" xmlns:ns2="66358f87-793f-4fca-97ec-b4991ee07e73" targetNamespace="http://schemas.microsoft.com/office/2006/metadata/properties" ma:root="true" ma:fieldsID="52986af050e3267188a9ccf8aad18814" ns2:_="">
    <xsd:import namespace="66358f87-793f-4fca-97ec-b4991ee07e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58f87-793f-4fca-97ec-b4991ee07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2C520-9232-43C9-A504-9F3154DE4495}">
  <ds:schemaRefs>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6358f87-793f-4fca-97ec-b4991ee07e73"/>
  </ds:schemaRefs>
</ds:datastoreItem>
</file>

<file path=customXml/itemProps2.xml><?xml version="1.0" encoding="utf-8"?>
<ds:datastoreItem xmlns:ds="http://schemas.openxmlformats.org/officeDocument/2006/customXml" ds:itemID="{4FE321F1-E0DC-4EA7-9CF6-3529879529D6}">
  <ds:schemaRefs>
    <ds:schemaRef ds:uri="http://schemas.microsoft.com/sharepoint/v3/contenttype/forms"/>
  </ds:schemaRefs>
</ds:datastoreItem>
</file>

<file path=customXml/itemProps3.xml><?xml version="1.0" encoding="utf-8"?>
<ds:datastoreItem xmlns:ds="http://schemas.openxmlformats.org/officeDocument/2006/customXml" ds:itemID="{BFD9E65F-CF42-41AC-BD66-9988D78A6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58f87-793f-4fca-97ec-b4991ee07e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Instructions</vt:lpstr>
      <vt:lpstr>Operational and Start-Up Budget</vt:lpstr>
      <vt:lpstr>Indirect Cost</vt:lpstr>
      <vt:lpstr>Revenue Projection</vt:lpstr>
      <vt:lpstr>Revenue Projection with Start u</vt:lpstr>
      <vt:lpstr>Summary</vt:lpstr>
      <vt:lpstr>List (Temp)</vt:lpstr>
    </vt:vector>
  </TitlesOfParts>
  <Manager/>
  <Company>Heritage Behavioral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Gram</dc:creator>
  <cp:keywords/>
  <dc:description/>
  <cp:lastModifiedBy>Jesse Sieger-Walls</cp:lastModifiedBy>
  <cp:revision/>
  <cp:lastPrinted>2025-11-04T19:53:05Z</cp:lastPrinted>
  <dcterms:created xsi:type="dcterms:W3CDTF">2024-10-17T16:26:30Z</dcterms:created>
  <dcterms:modified xsi:type="dcterms:W3CDTF">2025-11-26T02:48:43Z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0x01010024DCFCB5E9E89C48B938A2C841171132</vt:lpwstr>
  </property>
</Properties>
</file>