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8_{3F2F9F24-7269-4DAF-8E34-C0031BB7268D}" xr6:coauthVersionLast="47" xr6:coauthVersionMax="47" xr10:uidLastSave="{00000000-0000-0000-0000-000000000000}"/>
  <bookViews>
    <workbookView xWindow="-120" yWindow="-120" windowWidth="21240" windowHeight="15270" tabRatio="712" firstSheet="1" activeTab="5" xr2:uid="{F85C13DD-CEF6-4C00-8B83-16D9CA0ABBED}"/>
  </bookViews>
  <sheets>
    <sheet name="Contents" sheetId="2" r:id="rId1"/>
    <sheet name="1. By Sponsor" sheetId="44" r:id="rId2"/>
    <sheet name="2. By Payer" sheetId="36" r:id="rId3"/>
    <sheet name="3. By Category-Hist &amp; Proj " sheetId="47" r:id="rId4"/>
    <sheet name="4. By Category-Per Capita" sheetId="39" r:id="rId5"/>
    <sheet name="5. By Medical Condition" sheetId="43" r:id="rId6"/>
  </sheets>
  <externalReferences>
    <externalReference r:id="rId7"/>
  </externalReferences>
  <definedNames>
    <definedName name="_CMD" localSheetId="1">#REF!</definedName>
    <definedName name="_CMD" localSheetId="2">#REF!</definedName>
    <definedName name="_CMD" localSheetId="3">#REF!</definedName>
    <definedName name="_CMD" localSheetId="5">#REF!</definedName>
    <definedName name="_CMD">#REF!</definedName>
    <definedName name="_OUTPUT" localSheetId="1">#REF!</definedName>
    <definedName name="_OUTPUT" localSheetId="2">#REF!</definedName>
    <definedName name="_OUTPUT" localSheetId="3">#REF!</definedName>
    <definedName name="_OUTPUT" localSheetId="5">#REF!</definedName>
    <definedName name="_OUTPUT">#REF!</definedName>
    <definedName name="Center" localSheetId="1">#REF!,#REF!,#REF!,#REF!,#REF!,#REF!,#REF!</definedName>
    <definedName name="Center" localSheetId="2">#REF!,#REF!,#REF!,#REF!,#REF!,#REF!,#REF!</definedName>
    <definedName name="Center" localSheetId="3">#REF!,#REF!,#REF!,#REF!,#REF!,#REF!,#REF!</definedName>
    <definedName name="Center" localSheetId="5">#REF!,#REF!,#REF!,#REF!,#REF!,#REF!,#REF!</definedName>
    <definedName name="Center">#REF!,#REF!,#REF!,#REF!,#REF!,#REF!,#REF!</definedName>
    <definedName name="Center2" localSheetId="1">#REF!,#REF!,#REF!,#REF!,#REF!,#REF!,#REF!</definedName>
    <definedName name="Center2" localSheetId="2">#REF!,#REF!,#REF!,#REF!,#REF!,#REF!,#REF!</definedName>
    <definedName name="Center2" localSheetId="3">#REF!,#REF!,#REF!,#REF!,#REF!,#REF!,#REF!</definedName>
    <definedName name="Center2" localSheetId="5">#REF!,#REF!,#REF!,#REF!,#REF!,#REF!,#REF!</definedName>
    <definedName name="Center2">#REF!,#REF!,#REF!,#REF!,#REF!,#REF!,#REF!</definedName>
    <definedName name="Note1">'[1]Global Notes'!$B$13</definedName>
    <definedName name="Note2">'[1]Global Notes'!$B$14</definedName>
    <definedName name="Note3">'[1]Global Notes'!$B$15</definedName>
    <definedName name="PERSON90" localSheetId="1">#REF!</definedName>
    <definedName name="PERSON90" localSheetId="2">#REF!</definedName>
    <definedName name="PERSON90" localSheetId="3">#REF!</definedName>
    <definedName name="PERSON90" localSheetId="5">#REF!</definedName>
    <definedName name="PERSON90">#REF!</definedName>
    <definedName name="_xlnm.Print_Area" localSheetId="3">'3. By Category-Hist &amp; Proj '!$A$1:$AB$84</definedName>
    <definedName name="_xlnm.Print_Area" localSheetId="5">#REF!</definedName>
    <definedName name="_xlnm.Print_Area">#REF!</definedName>
    <definedName name="PRINT_AREA_MI" localSheetId="1">#REF!</definedName>
    <definedName name="PRINT_AREA_MI" localSheetId="2">#REF!</definedName>
    <definedName name="PRINT_AREA_MI" localSheetId="3">#REF!</definedName>
    <definedName name="PRINT_AREA_MI" localSheetId="5">#REF!</definedName>
    <definedName name="PRINT_AREA_MI">#REF!</definedName>
    <definedName name="_xlnm.Print_Titles" localSheetId="2">'2. By Payer'!$1:$2</definedName>
    <definedName name="_xlnm.Print_Titles" localSheetId="5">'5. By Medical Condition'!$1:$2</definedName>
    <definedName name="Right" localSheetId="1">#REF!,#REF!,#REF!,#REF!,#REF!,#REF!,#REF!,#REF!,#REF!</definedName>
    <definedName name="Right" localSheetId="2">#REF!,#REF!,#REF!,#REF!,#REF!,#REF!,#REF!,#REF!,#REF!</definedName>
    <definedName name="Right" localSheetId="3">#REF!,#REF!,#REF!,#REF!,#REF!,#REF!,#REF!,#REF!,#REF!</definedName>
    <definedName name="Right" localSheetId="5">#REF!,#REF!,#REF!,#REF!,#REF!,#REF!,#REF!,#REF!,#REF!</definedName>
    <definedName name="Right">#REF!,#REF!,#REF!,#REF!,#REF!,#REF!,#REF!,#REF!,#REF!</definedName>
    <definedName name="Source1">'[1]Global Notes'!$B$16</definedName>
    <definedName name="Source2">'[1]Global Notes'!$B$17</definedName>
    <definedName name="SponsorNote">'[1]Global Notes'!$B$18</definedName>
    <definedName name="Table" localSheetId="1">#REF!</definedName>
    <definedName name="Table" localSheetId="2">#REF!</definedName>
    <definedName name="Table" localSheetId="3">#REF!</definedName>
    <definedName name="Table" localSheetId="5">#REF!</definedName>
    <definedName name="Table">#REF!</definedName>
    <definedName name="Table2" localSheetId="1">#REF!</definedName>
    <definedName name="Table2" localSheetId="2">#REF!</definedName>
    <definedName name="Table2" localSheetId="3">#REF!</definedName>
    <definedName name="Table2" localSheetId="5">#REF!</definedName>
    <definedName name="Table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36" l="1"/>
  <c r="M63" i="47" l="1"/>
  <c r="B65" i="47"/>
  <c r="C80" i="47"/>
  <c r="X75" i="47"/>
  <c r="X62" i="47"/>
  <c r="X60" i="47"/>
  <c r="X61" i="47"/>
  <c r="X63" i="47"/>
  <c r="X64" i="47"/>
  <c r="X65" i="47"/>
  <c r="X66" i="47"/>
  <c r="X67" i="47"/>
  <c r="X68" i="47"/>
  <c r="X69" i="47"/>
  <c r="X70" i="47"/>
  <c r="X71" i="47"/>
  <c r="X72" i="47"/>
  <c r="X73" i="47"/>
  <c r="X74" i="47"/>
  <c r="X76" i="47"/>
  <c r="X77" i="47"/>
  <c r="X78" i="47"/>
  <c r="X79" i="47"/>
  <c r="X80" i="47"/>
  <c r="L7" i="39"/>
  <c r="K7" i="39"/>
  <c r="K11" i="39"/>
  <c r="K27" i="39"/>
  <c r="K22" i="39"/>
  <c r="K25" i="39"/>
  <c r="K8" i="39"/>
  <c r="J27" i="39"/>
  <c r="J13" i="39"/>
  <c r="J7" i="39"/>
  <c r="W80" i="47" l="1"/>
  <c r="V80" i="47"/>
  <c r="U80" i="47"/>
  <c r="T80" i="47"/>
  <c r="S80" i="47"/>
  <c r="R80" i="47"/>
  <c r="Q80" i="47"/>
  <c r="P80" i="47"/>
  <c r="O80" i="47"/>
  <c r="N80" i="47"/>
  <c r="M80" i="47"/>
  <c r="L80" i="47"/>
  <c r="K80" i="47"/>
  <c r="J80" i="47"/>
  <c r="I80" i="47"/>
  <c r="H80" i="47"/>
  <c r="G80" i="47"/>
  <c r="F80" i="47"/>
  <c r="E80" i="47"/>
  <c r="D80" i="47"/>
  <c r="B80" i="47"/>
  <c r="W79" i="47"/>
  <c r="V79" i="47"/>
  <c r="U79" i="47"/>
  <c r="T79" i="47"/>
  <c r="S79" i="47"/>
  <c r="R79" i="47"/>
  <c r="Q79" i="47"/>
  <c r="P79" i="47"/>
  <c r="O79" i="47"/>
  <c r="N79" i="47"/>
  <c r="M79" i="47"/>
  <c r="L79" i="47"/>
  <c r="K79" i="47"/>
  <c r="J79" i="47"/>
  <c r="I79" i="47"/>
  <c r="H79" i="47"/>
  <c r="G79" i="47"/>
  <c r="F79" i="47"/>
  <c r="E79" i="47"/>
  <c r="D79" i="47"/>
  <c r="C79" i="47"/>
  <c r="B79" i="47"/>
  <c r="W78" i="47"/>
  <c r="V78" i="47"/>
  <c r="U78" i="47"/>
  <c r="T78" i="47"/>
  <c r="S78" i="47"/>
  <c r="R78" i="47"/>
  <c r="Q78" i="47"/>
  <c r="P78" i="47"/>
  <c r="O78" i="47"/>
  <c r="N78" i="47"/>
  <c r="M78" i="47"/>
  <c r="L78" i="47"/>
  <c r="K78" i="47"/>
  <c r="J78" i="47"/>
  <c r="I78" i="47"/>
  <c r="H78" i="47"/>
  <c r="G78" i="47"/>
  <c r="F78" i="47"/>
  <c r="E78" i="47"/>
  <c r="D78" i="47"/>
  <c r="C78" i="47"/>
  <c r="B78" i="47"/>
  <c r="W77" i="47"/>
  <c r="V77" i="47"/>
  <c r="U77" i="47"/>
  <c r="T77" i="47"/>
  <c r="S77" i="47"/>
  <c r="R77" i="47"/>
  <c r="Q77" i="47"/>
  <c r="P77" i="47"/>
  <c r="O77" i="47"/>
  <c r="N77" i="47"/>
  <c r="M77" i="47"/>
  <c r="L77" i="47"/>
  <c r="K77" i="47"/>
  <c r="J77" i="47"/>
  <c r="I77" i="47"/>
  <c r="H77" i="47"/>
  <c r="G77" i="47"/>
  <c r="F77" i="47"/>
  <c r="E77" i="47"/>
  <c r="D77" i="47"/>
  <c r="C77" i="47"/>
  <c r="B77" i="47"/>
  <c r="W76" i="47"/>
  <c r="V76" i="47"/>
  <c r="U76" i="47"/>
  <c r="T76" i="47"/>
  <c r="S76" i="47"/>
  <c r="R76" i="47"/>
  <c r="Q76" i="47"/>
  <c r="P76" i="47"/>
  <c r="O76" i="47"/>
  <c r="N76" i="47"/>
  <c r="M76" i="47"/>
  <c r="L76" i="47"/>
  <c r="K76" i="47"/>
  <c r="J76" i="47"/>
  <c r="I76" i="47"/>
  <c r="H76" i="47"/>
  <c r="G76" i="47"/>
  <c r="F76" i="47"/>
  <c r="E76" i="47"/>
  <c r="D76" i="47"/>
  <c r="C76" i="47"/>
  <c r="B76" i="47"/>
  <c r="W75" i="47"/>
  <c r="V75" i="47"/>
  <c r="U75" i="47"/>
  <c r="T75" i="47"/>
  <c r="S75" i="47"/>
  <c r="R75" i="47"/>
  <c r="Q75" i="47"/>
  <c r="P75" i="47"/>
  <c r="O75" i="47"/>
  <c r="N75" i="47"/>
  <c r="M75" i="47"/>
  <c r="L75" i="47"/>
  <c r="K75" i="47"/>
  <c r="J75" i="47"/>
  <c r="I75" i="47"/>
  <c r="H75" i="47"/>
  <c r="G75" i="47"/>
  <c r="F75" i="47"/>
  <c r="E75" i="47"/>
  <c r="D75" i="47"/>
  <c r="C75" i="47"/>
  <c r="B75" i="47"/>
  <c r="W74" i="47"/>
  <c r="V74" i="47"/>
  <c r="U74" i="47"/>
  <c r="T74" i="47"/>
  <c r="S74" i="47"/>
  <c r="R74" i="47"/>
  <c r="Q74" i="47"/>
  <c r="P74" i="47"/>
  <c r="O74" i="47"/>
  <c r="N74" i="47"/>
  <c r="M74" i="47"/>
  <c r="L74" i="47"/>
  <c r="K74" i="47"/>
  <c r="J74" i="47"/>
  <c r="I74" i="47"/>
  <c r="H74" i="47"/>
  <c r="G74" i="47"/>
  <c r="F74" i="47"/>
  <c r="E74" i="47"/>
  <c r="D74" i="47"/>
  <c r="C74" i="47"/>
  <c r="B74" i="47"/>
  <c r="W73" i="47"/>
  <c r="V73" i="47"/>
  <c r="U73" i="47"/>
  <c r="T73" i="47"/>
  <c r="S73" i="47"/>
  <c r="R73" i="47"/>
  <c r="Q73" i="47"/>
  <c r="P73" i="47"/>
  <c r="O73" i="47"/>
  <c r="N73" i="47"/>
  <c r="M73" i="47"/>
  <c r="L73" i="47"/>
  <c r="K73" i="47"/>
  <c r="J73" i="47"/>
  <c r="I73" i="47"/>
  <c r="H73" i="47"/>
  <c r="G73" i="47"/>
  <c r="F73" i="47"/>
  <c r="E73" i="47"/>
  <c r="D73" i="47"/>
  <c r="C73" i="47"/>
  <c r="B73" i="47"/>
  <c r="W72" i="47"/>
  <c r="V72" i="47"/>
  <c r="U72" i="47"/>
  <c r="T72" i="47"/>
  <c r="S72" i="47"/>
  <c r="R72" i="47"/>
  <c r="Q72" i="47"/>
  <c r="P72" i="47"/>
  <c r="O72" i="47"/>
  <c r="N72" i="47"/>
  <c r="M72" i="47"/>
  <c r="L72" i="47"/>
  <c r="K72" i="47"/>
  <c r="J72" i="47"/>
  <c r="I72" i="47"/>
  <c r="H72" i="47"/>
  <c r="G72" i="47"/>
  <c r="F72" i="47"/>
  <c r="E72" i="47"/>
  <c r="D72" i="47"/>
  <c r="C72" i="47"/>
  <c r="B72" i="47"/>
  <c r="W71" i="47"/>
  <c r="V71" i="47"/>
  <c r="U71" i="47"/>
  <c r="T71" i="47"/>
  <c r="S71" i="47"/>
  <c r="R71" i="47"/>
  <c r="Q71" i="47"/>
  <c r="P71" i="47"/>
  <c r="O71" i="47"/>
  <c r="N71" i="47"/>
  <c r="M71" i="47"/>
  <c r="L71" i="47"/>
  <c r="K71" i="47"/>
  <c r="J71" i="47"/>
  <c r="I71" i="47"/>
  <c r="H71" i="47"/>
  <c r="G71" i="47"/>
  <c r="F71" i="47"/>
  <c r="E71" i="47"/>
  <c r="D71" i="47"/>
  <c r="C71" i="47"/>
  <c r="B71" i="47"/>
  <c r="W70" i="47"/>
  <c r="V70" i="47"/>
  <c r="U70" i="47"/>
  <c r="T70" i="47"/>
  <c r="S70" i="47"/>
  <c r="R70" i="47"/>
  <c r="Q70" i="47"/>
  <c r="P70" i="47"/>
  <c r="O70" i="47"/>
  <c r="N70" i="47"/>
  <c r="M70" i="47"/>
  <c r="L70" i="47"/>
  <c r="K70" i="47"/>
  <c r="J70" i="47"/>
  <c r="I70" i="47"/>
  <c r="H70" i="47"/>
  <c r="G70" i="47"/>
  <c r="F70" i="47"/>
  <c r="E70" i="47"/>
  <c r="D70" i="47"/>
  <c r="C70" i="47"/>
  <c r="B70" i="47"/>
  <c r="W69" i="47"/>
  <c r="V69" i="47"/>
  <c r="U69" i="47"/>
  <c r="T69" i="47"/>
  <c r="S69" i="47"/>
  <c r="R69" i="47"/>
  <c r="Q69" i="47"/>
  <c r="P69" i="47"/>
  <c r="O69" i="47"/>
  <c r="N69" i="47"/>
  <c r="M69" i="47"/>
  <c r="L69" i="47"/>
  <c r="K69" i="47"/>
  <c r="J69" i="47"/>
  <c r="I69" i="47"/>
  <c r="H69" i="47"/>
  <c r="G69" i="47"/>
  <c r="F69" i="47"/>
  <c r="E69" i="47"/>
  <c r="D69" i="47"/>
  <c r="C69" i="47"/>
  <c r="B69" i="47"/>
  <c r="W68" i="47"/>
  <c r="V68" i="47"/>
  <c r="U68" i="47"/>
  <c r="T68" i="47"/>
  <c r="S68" i="47"/>
  <c r="R68" i="47"/>
  <c r="Q68" i="47"/>
  <c r="P68" i="47"/>
  <c r="O68" i="47"/>
  <c r="N68" i="47"/>
  <c r="M68" i="47"/>
  <c r="L68" i="47"/>
  <c r="K68" i="47"/>
  <c r="J68" i="47"/>
  <c r="I68" i="47"/>
  <c r="H68" i="47"/>
  <c r="G68" i="47"/>
  <c r="F68" i="47"/>
  <c r="E68" i="47"/>
  <c r="D68" i="47"/>
  <c r="C68" i="47"/>
  <c r="B68" i="47"/>
  <c r="W67" i="47"/>
  <c r="V67" i="47"/>
  <c r="U67" i="47"/>
  <c r="T67" i="47"/>
  <c r="S67" i="47"/>
  <c r="R67" i="47"/>
  <c r="Q67" i="47"/>
  <c r="P67" i="47"/>
  <c r="O67" i="47"/>
  <c r="N67" i="47"/>
  <c r="M67" i="47"/>
  <c r="L67" i="47"/>
  <c r="K67" i="47"/>
  <c r="J67" i="47"/>
  <c r="I67" i="47"/>
  <c r="H67" i="47"/>
  <c r="G67" i="47"/>
  <c r="F67" i="47"/>
  <c r="E67" i="47"/>
  <c r="D67" i="47"/>
  <c r="C67" i="47"/>
  <c r="B67" i="47"/>
  <c r="W66" i="47"/>
  <c r="V66" i="47"/>
  <c r="U66" i="47"/>
  <c r="T66" i="47"/>
  <c r="S66" i="47"/>
  <c r="R66" i="47"/>
  <c r="Q66" i="47"/>
  <c r="P66" i="47"/>
  <c r="O66" i="47"/>
  <c r="N66" i="47"/>
  <c r="M66" i="47"/>
  <c r="L66" i="47"/>
  <c r="K66" i="47"/>
  <c r="J66" i="47"/>
  <c r="I66" i="47"/>
  <c r="H66" i="47"/>
  <c r="G66" i="47"/>
  <c r="F66" i="47"/>
  <c r="E66" i="47"/>
  <c r="D66" i="47"/>
  <c r="C66" i="47"/>
  <c r="B66" i="47"/>
  <c r="W65" i="47"/>
  <c r="V65" i="47"/>
  <c r="U65" i="47"/>
  <c r="T65" i="47"/>
  <c r="S65" i="47"/>
  <c r="R65" i="47"/>
  <c r="Q65" i="47"/>
  <c r="P65" i="47"/>
  <c r="O65" i="47"/>
  <c r="N65" i="47"/>
  <c r="M65" i="47"/>
  <c r="L65" i="47"/>
  <c r="K65" i="47"/>
  <c r="J65" i="47"/>
  <c r="I65" i="47"/>
  <c r="H65" i="47"/>
  <c r="G65" i="47"/>
  <c r="F65" i="47"/>
  <c r="E65" i="47"/>
  <c r="D65" i="47"/>
  <c r="C65" i="47"/>
  <c r="W64" i="47"/>
  <c r="V64" i="47"/>
  <c r="U64" i="47"/>
  <c r="T64" i="47"/>
  <c r="S64" i="47"/>
  <c r="R64" i="47"/>
  <c r="Q64" i="47"/>
  <c r="P64" i="47"/>
  <c r="O64" i="47"/>
  <c r="N64" i="47"/>
  <c r="M64" i="47"/>
  <c r="L64" i="47"/>
  <c r="K64" i="47"/>
  <c r="J64" i="47"/>
  <c r="I64" i="47"/>
  <c r="H64" i="47"/>
  <c r="G64" i="47"/>
  <c r="F64" i="47"/>
  <c r="E64" i="47"/>
  <c r="D64" i="47"/>
  <c r="C64" i="47"/>
  <c r="B64" i="47"/>
  <c r="W63" i="47"/>
  <c r="V63" i="47"/>
  <c r="U63" i="47"/>
  <c r="T63" i="47"/>
  <c r="S63" i="47"/>
  <c r="R63" i="47"/>
  <c r="Q63" i="47"/>
  <c r="P63" i="47"/>
  <c r="O63" i="47"/>
  <c r="N63" i="47"/>
  <c r="L63" i="47"/>
  <c r="K63" i="47"/>
  <c r="J63" i="47"/>
  <c r="I63" i="47"/>
  <c r="H63" i="47"/>
  <c r="G63" i="47"/>
  <c r="F63" i="47"/>
  <c r="E63" i="47"/>
  <c r="D63" i="47"/>
  <c r="C63" i="47"/>
  <c r="B63" i="47"/>
  <c r="W62" i="47"/>
  <c r="V62" i="47"/>
  <c r="U62" i="47"/>
  <c r="T62" i="47"/>
  <c r="S62" i="47"/>
  <c r="R62" i="47"/>
  <c r="Q62" i="47"/>
  <c r="P62" i="47"/>
  <c r="O62" i="47"/>
  <c r="N62" i="47"/>
  <c r="M62" i="47"/>
  <c r="L62" i="47"/>
  <c r="K62" i="47"/>
  <c r="J62" i="47"/>
  <c r="I62" i="47"/>
  <c r="H62" i="47"/>
  <c r="G62" i="47"/>
  <c r="F62" i="47"/>
  <c r="E62" i="47"/>
  <c r="D62" i="47"/>
  <c r="C62" i="47"/>
  <c r="B62" i="47"/>
  <c r="W61" i="47"/>
  <c r="V61" i="47"/>
  <c r="U61" i="47"/>
  <c r="T61" i="47"/>
  <c r="S61" i="47"/>
  <c r="R61" i="47"/>
  <c r="Q61" i="47"/>
  <c r="P61" i="47"/>
  <c r="O61" i="47"/>
  <c r="N61" i="47"/>
  <c r="M61" i="47"/>
  <c r="L61" i="47"/>
  <c r="K61" i="47"/>
  <c r="J61" i="47"/>
  <c r="I61" i="47"/>
  <c r="H61" i="47"/>
  <c r="G61" i="47"/>
  <c r="F61" i="47"/>
  <c r="E61" i="47"/>
  <c r="D61" i="47"/>
  <c r="C61" i="47"/>
  <c r="B61" i="47"/>
  <c r="W60" i="47"/>
  <c r="V60" i="47"/>
  <c r="U60" i="47"/>
  <c r="T60" i="47"/>
  <c r="S60" i="47"/>
  <c r="R60" i="47"/>
  <c r="Q60" i="47"/>
  <c r="P60" i="47"/>
  <c r="O60" i="47"/>
  <c r="N60" i="47"/>
  <c r="M60" i="47"/>
  <c r="L60" i="47"/>
  <c r="K60" i="47"/>
  <c r="J60" i="47"/>
  <c r="I60" i="47"/>
  <c r="H60" i="47"/>
  <c r="G60" i="47"/>
  <c r="F60" i="47"/>
  <c r="E60" i="47"/>
  <c r="D60" i="47"/>
  <c r="C60" i="47"/>
  <c r="B60" i="47"/>
  <c r="W54" i="47"/>
  <c r="V54" i="47"/>
  <c r="U54" i="47"/>
  <c r="T54" i="47"/>
  <c r="S54" i="47"/>
  <c r="R54" i="47"/>
  <c r="Q54" i="47"/>
  <c r="P54" i="47"/>
  <c r="O54" i="47"/>
  <c r="N54" i="47"/>
  <c r="M54" i="47"/>
  <c r="L54" i="47"/>
  <c r="K54" i="47"/>
  <c r="J54" i="47"/>
  <c r="I54" i="47"/>
  <c r="H54" i="47"/>
  <c r="G54" i="47"/>
  <c r="F54" i="47"/>
  <c r="E54" i="47"/>
  <c r="D54" i="47"/>
  <c r="C54" i="47"/>
  <c r="B54" i="47"/>
  <c r="W53" i="47"/>
  <c r="V53" i="47"/>
  <c r="U53" i="47"/>
  <c r="T53" i="47"/>
  <c r="S53" i="47"/>
  <c r="R53" i="47"/>
  <c r="Q53" i="47"/>
  <c r="P53" i="47"/>
  <c r="O53" i="47"/>
  <c r="N53" i="47"/>
  <c r="M53" i="47"/>
  <c r="L53" i="47"/>
  <c r="K53" i="47"/>
  <c r="J53" i="47"/>
  <c r="I53" i="47"/>
  <c r="H53" i="47"/>
  <c r="G53" i="47"/>
  <c r="F53" i="47"/>
  <c r="E53" i="47"/>
  <c r="D53" i="47"/>
  <c r="C53" i="47"/>
  <c r="B53" i="47"/>
  <c r="W52" i="47"/>
  <c r="V52" i="47"/>
  <c r="U52" i="47"/>
  <c r="T52" i="47"/>
  <c r="S52" i="47"/>
  <c r="R52" i="47"/>
  <c r="Q52" i="47"/>
  <c r="P52" i="47"/>
  <c r="O52" i="47"/>
  <c r="N52" i="47"/>
  <c r="M52" i="47"/>
  <c r="L52" i="47"/>
  <c r="K52" i="47"/>
  <c r="J52" i="47"/>
  <c r="I52" i="47"/>
  <c r="H52" i="47"/>
  <c r="G52" i="47"/>
  <c r="F52" i="47"/>
  <c r="E52" i="47"/>
  <c r="D52" i="47"/>
  <c r="C52" i="47"/>
  <c r="B52" i="47"/>
  <c r="W51" i="47"/>
  <c r="V51" i="47"/>
  <c r="U51" i="47"/>
  <c r="T51" i="47"/>
  <c r="S51" i="47"/>
  <c r="R51" i="47"/>
  <c r="Q51" i="47"/>
  <c r="P51" i="47"/>
  <c r="O51" i="47"/>
  <c r="N51" i="47"/>
  <c r="M51" i="47"/>
  <c r="L51" i="47"/>
  <c r="K51" i="47"/>
  <c r="J51" i="47"/>
  <c r="I51" i="47"/>
  <c r="H51" i="47"/>
  <c r="G51" i="47"/>
  <c r="F51" i="47"/>
  <c r="E51" i="47"/>
  <c r="D51" i="47"/>
  <c r="C51" i="47"/>
  <c r="B51" i="47"/>
  <c r="W50" i="47"/>
  <c r="V50" i="47"/>
  <c r="U50" i="47"/>
  <c r="T50" i="47"/>
  <c r="S50" i="47"/>
  <c r="R50" i="47"/>
  <c r="Q50" i="47"/>
  <c r="P50" i="47"/>
  <c r="O50" i="47"/>
  <c r="N50" i="47"/>
  <c r="M50" i="47"/>
  <c r="L50" i="47"/>
  <c r="K50" i="47"/>
  <c r="J50" i="47"/>
  <c r="I50" i="47"/>
  <c r="H50" i="47"/>
  <c r="G50" i="47"/>
  <c r="F50" i="47"/>
  <c r="E50" i="47"/>
  <c r="D50" i="47"/>
  <c r="C50" i="47"/>
  <c r="B50" i="47"/>
  <c r="W49" i="47"/>
  <c r="V49" i="47"/>
  <c r="U49" i="47"/>
  <c r="T49" i="47"/>
  <c r="S49" i="47"/>
  <c r="R49" i="47"/>
  <c r="Q49" i="47"/>
  <c r="P49" i="47"/>
  <c r="O49" i="47"/>
  <c r="N49" i="47"/>
  <c r="M49" i="47"/>
  <c r="L49" i="47"/>
  <c r="K49" i="47"/>
  <c r="J49" i="47"/>
  <c r="I49" i="47"/>
  <c r="H49" i="47"/>
  <c r="G49" i="47"/>
  <c r="F49" i="47"/>
  <c r="E49" i="47"/>
  <c r="D49" i="47"/>
  <c r="C49" i="47"/>
  <c r="B49" i="47"/>
  <c r="W48" i="47"/>
  <c r="V48" i="47"/>
  <c r="U48" i="47"/>
  <c r="T48" i="47"/>
  <c r="S48" i="47"/>
  <c r="R48" i="47"/>
  <c r="Q48" i="47"/>
  <c r="P48" i="47"/>
  <c r="O48" i="47"/>
  <c r="N48" i="47"/>
  <c r="M48" i="47"/>
  <c r="L48" i="47"/>
  <c r="K48" i="47"/>
  <c r="J48" i="47"/>
  <c r="I48" i="47"/>
  <c r="H48" i="47"/>
  <c r="G48" i="47"/>
  <c r="F48" i="47"/>
  <c r="E48" i="47"/>
  <c r="D48" i="47"/>
  <c r="C48" i="47"/>
  <c r="B48" i="47"/>
  <c r="W47" i="47"/>
  <c r="V47" i="47"/>
  <c r="U47" i="47"/>
  <c r="T47" i="47"/>
  <c r="S47" i="47"/>
  <c r="R47" i="47"/>
  <c r="Q47" i="47"/>
  <c r="P47" i="47"/>
  <c r="O47" i="47"/>
  <c r="N47" i="47"/>
  <c r="M47" i="47"/>
  <c r="L47" i="47"/>
  <c r="K47" i="47"/>
  <c r="J47" i="47"/>
  <c r="I47" i="47"/>
  <c r="H47" i="47"/>
  <c r="G47" i="47"/>
  <c r="F47" i="47"/>
  <c r="E47" i="47"/>
  <c r="D47" i="47"/>
  <c r="C47" i="47"/>
  <c r="B47" i="47"/>
  <c r="W46" i="47"/>
  <c r="V46" i="47"/>
  <c r="U46" i="47"/>
  <c r="T46" i="47"/>
  <c r="S46" i="47"/>
  <c r="R46" i="47"/>
  <c r="Q46" i="47"/>
  <c r="P46" i="47"/>
  <c r="O46" i="47"/>
  <c r="N46" i="47"/>
  <c r="M46" i="47"/>
  <c r="L46" i="47"/>
  <c r="K46" i="47"/>
  <c r="J46" i="47"/>
  <c r="I46" i="47"/>
  <c r="H46" i="47"/>
  <c r="G46" i="47"/>
  <c r="F46" i="47"/>
  <c r="E46" i="47"/>
  <c r="D46" i="47"/>
  <c r="C46" i="47"/>
  <c r="B46" i="47"/>
  <c r="W45" i="47"/>
  <c r="V45" i="47"/>
  <c r="U45" i="47"/>
  <c r="T45" i="47"/>
  <c r="S45" i="47"/>
  <c r="R45" i="47"/>
  <c r="Q45" i="47"/>
  <c r="P45" i="47"/>
  <c r="O45" i="47"/>
  <c r="N45" i="47"/>
  <c r="M45" i="47"/>
  <c r="L45" i="47"/>
  <c r="K45" i="47"/>
  <c r="J45" i="47"/>
  <c r="I45" i="47"/>
  <c r="H45" i="47"/>
  <c r="G45" i="47"/>
  <c r="F45" i="47"/>
  <c r="E45" i="47"/>
  <c r="D45" i="47"/>
  <c r="C45" i="47"/>
  <c r="B45" i="47"/>
  <c r="W44" i="47"/>
  <c r="V44" i="47"/>
  <c r="U44" i="47"/>
  <c r="T44" i="47"/>
  <c r="S44" i="47"/>
  <c r="R44" i="47"/>
  <c r="Q44" i="47"/>
  <c r="P44" i="47"/>
  <c r="O44" i="47"/>
  <c r="N44" i="47"/>
  <c r="M44" i="47"/>
  <c r="L44" i="47"/>
  <c r="K44" i="47"/>
  <c r="J44" i="47"/>
  <c r="I44" i="47"/>
  <c r="H44" i="47"/>
  <c r="G44" i="47"/>
  <c r="F44" i="47"/>
  <c r="E44" i="47"/>
  <c r="D44" i="47"/>
  <c r="C44" i="47"/>
  <c r="B44" i="47"/>
  <c r="W43" i="47"/>
  <c r="V43" i="47"/>
  <c r="U43" i="47"/>
  <c r="T43" i="47"/>
  <c r="S43" i="47"/>
  <c r="R43" i="47"/>
  <c r="Q43" i="47"/>
  <c r="P43" i="47"/>
  <c r="O43" i="47"/>
  <c r="N43" i="47"/>
  <c r="M43" i="47"/>
  <c r="L43" i="47"/>
  <c r="K43" i="47"/>
  <c r="J43" i="47"/>
  <c r="I43" i="47"/>
  <c r="H43" i="47"/>
  <c r="G43" i="47"/>
  <c r="F43" i="47"/>
  <c r="E43" i="47"/>
  <c r="D43" i="47"/>
  <c r="C43" i="47"/>
  <c r="B43" i="47"/>
  <c r="W42" i="47"/>
  <c r="V42" i="47"/>
  <c r="U42" i="47"/>
  <c r="T42" i="47"/>
  <c r="S42" i="47"/>
  <c r="R42" i="47"/>
  <c r="Q42" i="47"/>
  <c r="P42" i="47"/>
  <c r="O42" i="47"/>
  <c r="N42" i="47"/>
  <c r="M42" i="47"/>
  <c r="L42" i="47"/>
  <c r="K42" i="47"/>
  <c r="J42" i="47"/>
  <c r="I42" i="47"/>
  <c r="H42" i="47"/>
  <c r="G42" i="47"/>
  <c r="F42" i="47"/>
  <c r="E42" i="47"/>
  <c r="D42" i="47"/>
  <c r="C42" i="47"/>
  <c r="B42" i="47"/>
  <c r="W41" i="47"/>
  <c r="V41" i="47"/>
  <c r="U41" i="47"/>
  <c r="T41" i="47"/>
  <c r="S41" i="47"/>
  <c r="R41" i="47"/>
  <c r="Q41" i="47"/>
  <c r="P41" i="47"/>
  <c r="O41" i="47"/>
  <c r="N41" i="47"/>
  <c r="M41" i="47"/>
  <c r="L41" i="47"/>
  <c r="K41" i="47"/>
  <c r="J41" i="47"/>
  <c r="I41" i="47"/>
  <c r="H41" i="47"/>
  <c r="G41" i="47"/>
  <c r="F41" i="47"/>
  <c r="E41" i="47"/>
  <c r="D41" i="47"/>
  <c r="C41" i="47"/>
  <c r="B41" i="47"/>
  <c r="W40" i="47"/>
  <c r="V40" i="47"/>
  <c r="U40" i="47"/>
  <c r="T40" i="47"/>
  <c r="S40" i="47"/>
  <c r="R40" i="47"/>
  <c r="Q40" i="47"/>
  <c r="P40" i="47"/>
  <c r="O40" i="47"/>
  <c r="N40" i="47"/>
  <c r="M40" i="47"/>
  <c r="L40" i="47"/>
  <c r="K40" i="47"/>
  <c r="J40" i="47"/>
  <c r="I40" i="47"/>
  <c r="H40" i="47"/>
  <c r="G40" i="47"/>
  <c r="F40" i="47"/>
  <c r="E40" i="47"/>
  <c r="D40" i="47"/>
  <c r="C40" i="47"/>
  <c r="B40" i="47"/>
  <c r="W39" i="47"/>
  <c r="V39" i="47"/>
  <c r="U39" i="47"/>
  <c r="T39" i="47"/>
  <c r="S39" i="47"/>
  <c r="R39" i="47"/>
  <c r="Q39" i="47"/>
  <c r="P39" i="47"/>
  <c r="O39" i="47"/>
  <c r="N39" i="47"/>
  <c r="M39" i="47"/>
  <c r="L39" i="47"/>
  <c r="K39" i="47"/>
  <c r="J39" i="47"/>
  <c r="I39" i="47"/>
  <c r="H39" i="47"/>
  <c r="G39" i="47"/>
  <c r="F39" i="47"/>
  <c r="E39" i="47"/>
  <c r="D39" i="47"/>
  <c r="C39" i="47"/>
  <c r="B39" i="47"/>
  <c r="W38" i="47"/>
  <c r="V38" i="47"/>
  <c r="U38" i="47"/>
  <c r="T38" i="47"/>
  <c r="S38" i="47"/>
  <c r="R38" i="47"/>
  <c r="Q38" i="47"/>
  <c r="P38" i="47"/>
  <c r="O38" i="47"/>
  <c r="N38" i="47"/>
  <c r="M38" i="47"/>
  <c r="L38" i="47"/>
  <c r="K38" i="47"/>
  <c r="J38" i="47"/>
  <c r="I38" i="47"/>
  <c r="H38" i="47"/>
  <c r="G38" i="47"/>
  <c r="F38" i="47"/>
  <c r="E38" i="47"/>
  <c r="D38" i="47"/>
  <c r="C38" i="47"/>
  <c r="B38" i="47"/>
  <c r="W37" i="47"/>
  <c r="V37" i="47"/>
  <c r="U37" i="47"/>
  <c r="T37" i="47"/>
  <c r="S37" i="47"/>
  <c r="R37" i="47"/>
  <c r="Q37" i="47"/>
  <c r="P37" i="47"/>
  <c r="O37" i="47"/>
  <c r="N37" i="47"/>
  <c r="M37" i="47"/>
  <c r="L37" i="47"/>
  <c r="K37" i="47"/>
  <c r="J37" i="47"/>
  <c r="I37" i="47"/>
  <c r="H37" i="47"/>
  <c r="G37" i="47"/>
  <c r="F37" i="47"/>
  <c r="E37" i="47"/>
  <c r="D37" i="47"/>
  <c r="C37" i="47"/>
  <c r="B37" i="47"/>
  <c r="W36" i="47"/>
  <c r="V36" i="47"/>
  <c r="U36" i="47"/>
  <c r="T36" i="47"/>
  <c r="S36" i="47"/>
  <c r="R36" i="47"/>
  <c r="Q36" i="47"/>
  <c r="P36" i="47"/>
  <c r="O36" i="47"/>
  <c r="N36" i="47"/>
  <c r="M36" i="47"/>
  <c r="L36" i="47"/>
  <c r="K36" i="47"/>
  <c r="J36" i="47"/>
  <c r="I36" i="47"/>
  <c r="H36" i="47"/>
  <c r="G36" i="47"/>
  <c r="F36" i="47"/>
  <c r="E36" i="47"/>
  <c r="D36" i="47"/>
  <c r="C36" i="47"/>
  <c r="B36" i="47"/>
  <c r="W35" i="47"/>
  <c r="V35" i="47"/>
  <c r="U35" i="47"/>
  <c r="T35" i="47"/>
  <c r="S35" i="47"/>
  <c r="R35" i="47"/>
  <c r="Q35" i="47"/>
  <c r="P35" i="47"/>
  <c r="O35" i="47"/>
  <c r="N35" i="47"/>
  <c r="M35" i="47"/>
  <c r="L35" i="47"/>
  <c r="K35" i="47"/>
  <c r="J35" i="47"/>
  <c r="I35" i="47"/>
  <c r="H35" i="47"/>
  <c r="G35" i="47"/>
  <c r="F35" i="47"/>
  <c r="E35" i="47"/>
  <c r="D35" i="47"/>
  <c r="C35" i="47"/>
  <c r="B35" i="47"/>
  <c r="W34" i="47"/>
  <c r="V34" i="47"/>
  <c r="U34" i="47"/>
  <c r="T34" i="47"/>
  <c r="S34" i="47"/>
  <c r="R34" i="47"/>
  <c r="Q34" i="47"/>
  <c r="P34" i="47"/>
  <c r="O34" i="47"/>
  <c r="N34" i="47"/>
  <c r="M34" i="47"/>
  <c r="L34" i="47"/>
  <c r="K34" i="47"/>
  <c r="J34" i="47"/>
  <c r="I34" i="47"/>
  <c r="H34" i="47"/>
  <c r="G34" i="47"/>
  <c r="F34" i="47"/>
  <c r="E34" i="47"/>
  <c r="D34" i="47"/>
  <c r="C34" i="47"/>
  <c r="B34" i="47"/>
  <c r="D51" i="36"/>
  <c r="C50" i="36"/>
  <c r="D34" i="44" l="1"/>
  <c r="C34" i="44"/>
  <c r="B34" i="44"/>
  <c r="D33" i="44"/>
  <c r="C33" i="44"/>
  <c r="B33" i="44"/>
  <c r="D32" i="44"/>
  <c r="C32" i="44"/>
  <c r="B32" i="44"/>
  <c r="D31" i="44"/>
  <c r="C31" i="44"/>
  <c r="B31" i="44"/>
  <c r="D30" i="44"/>
  <c r="C30" i="44"/>
  <c r="B30" i="44"/>
  <c r="D29" i="44"/>
  <c r="C29" i="44"/>
  <c r="B29" i="44"/>
  <c r="G59" i="36"/>
  <c r="F59" i="36"/>
  <c r="F29" i="36" l="1"/>
  <c r="I52" i="36" l="1"/>
  <c r="I53" i="36"/>
  <c r="I54" i="36"/>
  <c r="I55" i="36"/>
  <c r="I56" i="36"/>
  <c r="I57" i="36"/>
  <c r="I58" i="36"/>
  <c r="I59" i="36"/>
  <c r="I60" i="36"/>
  <c r="I61" i="36"/>
  <c r="I62" i="36"/>
  <c r="I63" i="36"/>
  <c r="I64" i="36"/>
  <c r="I51" i="36"/>
  <c r="I50" i="36"/>
  <c r="H52" i="36"/>
  <c r="H53" i="36"/>
  <c r="H54" i="36"/>
  <c r="H55" i="36"/>
  <c r="H56" i="36"/>
  <c r="H57" i="36"/>
  <c r="H58" i="36"/>
  <c r="H59" i="36"/>
  <c r="H60" i="36"/>
  <c r="H61" i="36"/>
  <c r="H62" i="36"/>
  <c r="H63" i="36"/>
  <c r="H64" i="36"/>
  <c r="H51" i="36"/>
  <c r="H50" i="36"/>
  <c r="G52" i="36"/>
  <c r="G53" i="36"/>
  <c r="G54" i="36"/>
  <c r="G55" i="36"/>
  <c r="G56" i="36"/>
  <c r="G57" i="36"/>
  <c r="G58" i="36"/>
  <c r="G60" i="36"/>
  <c r="G61" i="36"/>
  <c r="G62" i="36"/>
  <c r="G63" i="36"/>
  <c r="G64" i="36"/>
  <c r="G51" i="36"/>
  <c r="G50" i="36"/>
  <c r="F52" i="36"/>
  <c r="F53" i="36"/>
  <c r="F54" i="36"/>
  <c r="F55" i="36"/>
  <c r="F56" i="36"/>
  <c r="F57" i="36"/>
  <c r="F58" i="36"/>
  <c r="F60" i="36"/>
  <c r="F61" i="36"/>
  <c r="F63" i="36"/>
  <c r="F64" i="36"/>
  <c r="F51" i="36"/>
  <c r="F50" i="36"/>
  <c r="E52" i="36"/>
  <c r="E53" i="36"/>
  <c r="E54" i="36"/>
  <c r="E55" i="36"/>
  <c r="E56" i="36"/>
  <c r="E57" i="36"/>
  <c r="E58" i="36"/>
  <c r="E59" i="36"/>
  <c r="E60" i="36"/>
  <c r="E61" i="36"/>
  <c r="E62" i="36"/>
  <c r="E63" i="36"/>
  <c r="E64" i="36"/>
  <c r="E51" i="36"/>
  <c r="E50" i="36"/>
  <c r="H60" i="43" l="1"/>
  <c r="G60" i="43"/>
  <c r="F60" i="43"/>
  <c r="E60" i="43"/>
  <c r="D60" i="43"/>
  <c r="C60" i="43"/>
  <c r="B60" i="43"/>
  <c r="H59" i="43"/>
  <c r="G59" i="43"/>
  <c r="F59" i="43"/>
  <c r="E59" i="43"/>
  <c r="D59" i="43"/>
  <c r="C59" i="43"/>
  <c r="B59" i="43"/>
  <c r="H58" i="43"/>
  <c r="G58" i="43"/>
  <c r="F58" i="43"/>
  <c r="E58" i="43"/>
  <c r="D58" i="43"/>
  <c r="C58" i="43"/>
  <c r="B58" i="43"/>
  <c r="H57" i="43"/>
  <c r="G57" i="43"/>
  <c r="F57" i="43"/>
  <c r="E57" i="43"/>
  <c r="D57" i="43"/>
  <c r="C57" i="43"/>
  <c r="B57" i="43"/>
  <c r="H56" i="43"/>
  <c r="G56" i="43"/>
  <c r="F56" i="43"/>
  <c r="E56" i="43"/>
  <c r="D56" i="43"/>
  <c r="C56" i="43"/>
  <c r="B56" i="43"/>
  <c r="H55" i="43"/>
  <c r="G55" i="43"/>
  <c r="F55" i="43"/>
  <c r="E55" i="43"/>
  <c r="D55" i="43"/>
  <c r="C55" i="43"/>
  <c r="B55" i="43"/>
  <c r="H54" i="43"/>
  <c r="G54" i="43"/>
  <c r="F54" i="43"/>
  <c r="E54" i="43"/>
  <c r="D54" i="43"/>
  <c r="C54" i="43"/>
  <c r="B54" i="43"/>
  <c r="H53" i="43"/>
  <c r="G53" i="43"/>
  <c r="F53" i="43"/>
  <c r="E53" i="43"/>
  <c r="D53" i="43"/>
  <c r="C53" i="43"/>
  <c r="B53" i="43"/>
  <c r="H52" i="43"/>
  <c r="G52" i="43"/>
  <c r="F52" i="43"/>
  <c r="E52" i="43"/>
  <c r="D52" i="43"/>
  <c r="C52" i="43"/>
  <c r="B52" i="43"/>
  <c r="H51" i="43"/>
  <c r="G51" i="43"/>
  <c r="F51" i="43"/>
  <c r="E51" i="43"/>
  <c r="D51" i="43"/>
  <c r="C51" i="43"/>
  <c r="B51" i="43"/>
  <c r="H50" i="43"/>
  <c r="G50" i="43"/>
  <c r="F50" i="43"/>
  <c r="E50" i="43"/>
  <c r="D50" i="43"/>
  <c r="C50" i="43"/>
  <c r="B50" i="43"/>
  <c r="H49" i="43"/>
  <c r="G49" i="43"/>
  <c r="F49" i="43"/>
  <c r="E49" i="43"/>
  <c r="D49" i="43"/>
  <c r="C49" i="43"/>
  <c r="B49" i="43"/>
  <c r="H48" i="43"/>
  <c r="G48" i="43"/>
  <c r="F48" i="43"/>
  <c r="E48" i="43"/>
  <c r="D48" i="43"/>
  <c r="C48" i="43"/>
  <c r="B48" i="43"/>
  <c r="H47" i="43"/>
  <c r="G47" i="43"/>
  <c r="F47" i="43"/>
  <c r="E47" i="43"/>
  <c r="D47" i="43"/>
  <c r="C47" i="43"/>
  <c r="B47" i="43"/>
  <c r="H46" i="43"/>
  <c r="G46" i="43"/>
  <c r="F46" i="43"/>
  <c r="E46" i="43"/>
  <c r="D46" i="43"/>
  <c r="C46" i="43"/>
  <c r="B46" i="43"/>
  <c r="H45" i="43"/>
  <c r="G45" i="43"/>
  <c r="F45" i="43"/>
  <c r="E45" i="43"/>
  <c r="D45" i="43"/>
  <c r="C45" i="43"/>
  <c r="B45" i="43"/>
  <c r="H40" i="43"/>
  <c r="G40" i="43"/>
  <c r="F40" i="43"/>
  <c r="E40" i="43"/>
  <c r="D40" i="43"/>
  <c r="C40" i="43"/>
  <c r="B40" i="43"/>
  <c r="H39" i="43"/>
  <c r="G39" i="43"/>
  <c r="F39" i="43"/>
  <c r="E39" i="43"/>
  <c r="D39" i="43"/>
  <c r="C39" i="43"/>
  <c r="B39" i="43"/>
  <c r="H38" i="43"/>
  <c r="G38" i="43"/>
  <c r="F38" i="43"/>
  <c r="E38" i="43"/>
  <c r="D38" i="43"/>
  <c r="C38" i="43"/>
  <c r="B38" i="43"/>
  <c r="H37" i="43"/>
  <c r="G37" i="43"/>
  <c r="F37" i="43"/>
  <c r="E37" i="43"/>
  <c r="D37" i="43"/>
  <c r="C37" i="43"/>
  <c r="B37" i="43"/>
  <c r="H36" i="43"/>
  <c r="G36" i="43"/>
  <c r="F36" i="43"/>
  <c r="E36" i="43"/>
  <c r="D36" i="43"/>
  <c r="C36" i="43"/>
  <c r="B36" i="43"/>
  <c r="H35" i="43"/>
  <c r="G35" i="43"/>
  <c r="F35" i="43"/>
  <c r="E35" i="43"/>
  <c r="D35" i="43"/>
  <c r="C35" i="43"/>
  <c r="B35" i="43"/>
  <c r="H34" i="43"/>
  <c r="G34" i="43"/>
  <c r="F34" i="43"/>
  <c r="E34" i="43"/>
  <c r="D34" i="43"/>
  <c r="C34" i="43"/>
  <c r="B34" i="43"/>
  <c r="H33" i="43"/>
  <c r="G33" i="43"/>
  <c r="F33" i="43"/>
  <c r="E33" i="43"/>
  <c r="D33" i="43"/>
  <c r="C33" i="43"/>
  <c r="B33" i="43"/>
  <c r="H32" i="43"/>
  <c r="G32" i="43"/>
  <c r="F32" i="43"/>
  <c r="E32" i="43"/>
  <c r="D32" i="43"/>
  <c r="C32" i="43"/>
  <c r="B32" i="43"/>
  <c r="H31" i="43"/>
  <c r="G31" i="43"/>
  <c r="F31" i="43"/>
  <c r="E31" i="43"/>
  <c r="D31" i="43"/>
  <c r="C31" i="43"/>
  <c r="B31" i="43"/>
  <c r="H30" i="43"/>
  <c r="G30" i="43"/>
  <c r="F30" i="43"/>
  <c r="E30" i="43"/>
  <c r="D30" i="43"/>
  <c r="C30" i="43"/>
  <c r="B30" i="43"/>
  <c r="H29" i="43"/>
  <c r="G29" i="43"/>
  <c r="F29" i="43"/>
  <c r="E29" i="43"/>
  <c r="D29" i="43"/>
  <c r="C29" i="43"/>
  <c r="B29" i="43"/>
  <c r="H28" i="43"/>
  <c r="G28" i="43"/>
  <c r="F28" i="43"/>
  <c r="E28" i="43"/>
  <c r="D28" i="43"/>
  <c r="C28" i="43"/>
  <c r="B28" i="43"/>
  <c r="H27" i="43"/>
  <c r="G27" i="43"/>
  <c r="F27" i="43"/>
  <c r="E27" i="43"/>
  <c r="D27" i="43"/>
  <c r="C27" i="43"/>
  <c r="B27" i="43"/>
  <c r="H26" i="43"/>
  <c r="G26" i="43"/>
  <c r="F26" i="43"/>
  <c r="E26" i="43"/>
  <c r="D26" i="43"/>
  <c r="C26" i="43"/>
  <c r="B26" i="43"/>
  <c r="H25" i="43"/>
  <c r="G25" i="43"/>
  <c r="F25" i="43"/>
  <c r="E25" i="43"/>
  <c r="D25" i="43"/>
  <c r="C25" i="43"/>
  <c r="B25" i="43"/>
  <c r="Q27" i="39"/>
  <c r="P27" i="39"/>
  <c r="O27" i="39"/>
  <c r="N27" i="39"/>
  <c r="M27" i="39"/>
  <c r="L27" i="39"/>
  <c r="Q26" i="39"/>
  <c r="P26" i="39"/>
  <c r="O26" i="39"/>
  <c r="N26" i="39"/>
  <c r="M26" i="39"/>
  <c r="L26" i="39"/>
  <c r="K26" i="39"/>
  <c r="J26" i="39"/>
  <c r="Q25" i="39"/>
  <c r="P25" i="39"/>
  <c r="O25" i="39"/>
  <c r="N25" i="39"/>
  <c r="M25" i="39"/>
  <c r="L25" i="39"/>
  <c r="J25" i="39"/>
  <c r="Q24" i="39"/>
  <c r="P24" i="39"/>
  <c r="O24" i="39"/>
  <c r="N24" i="39"/>
  <c r="M24" i="39"/>
  <c r="L24" i="39"/>
  <c r="K24" i="39"/>
  <c r="J24" i="39"/>
  <c r="Q23" i="39"/>
  <c r="P23" i="39"/>
  <c r="O23" i="39"/>
  <c r="N23" i="39"/>
  <c r="M23" i="39"/>
  <c r="L23" i="39"/>
  <c r="K23" i="39"/>
  <c r="J23" i="39"/>
  <c r="Q22" i="39"/>
  <c r="P22" i="39"/>
  <c r="O22" i="39"/>
  <c r="N22" i="39"/>
  <c r="M22" i="39"/>
  <c r="L22" i="39"/>
  <c r="J22" i="39"/>
  <c r="Q21" i="39"/>
  <c r="P21" i="39"/>
  <c r="O21" i="39"/>
  <c r="N21" i="39"/>
  <c r="M21" i="39"/>
  <c r="L21" i="39"/>
  <c r="K21" i="39"/>
  <c r="J21" i="39"/>
  <c r="Q20" i="39"/>
  <c r="P20" i="39"/>
  <c r="O20" i="39"/>
  <c r="N20" i="39"/>
  <c r="M20" i="39"/>
  <c r="L20" i="39"/>
  <c r="K20" i="39"/>
  <c r="J20" i="39"/>
  <c r="Q19" i="39"/>
  <c r="P19" i="39"/>
  <c r="O19" i="39"/>
  <c r="N19" i="39"/>
  <c r="M19" i="39"/>
  <c r="L19" i="39"/>
  <c r="K19" i="39"/>
  <c r="J19" i="39"/>
  <c r="Q18" i="39"/>
  <c r="P18" i="39"/>
  <c r="O18" i="39"/>
  <c r="N18" i="39"/>
  <c r="M18" i="39"/>
  <c r="L18" i="39"/>
  <c r="K18" i="39"/>
  <c r="J18" i="39"/>
  <c r="Q17" i="39"/>
  <c r="P17" i="39"/>
  <c r="O17" i="39"/>
  <c r="N17" i="39"/>
  <c r="M17" i="39"/>
  <c r="L17" i="39"/>
  <c r="K17" i="39"/>
  <c r="J17" i="39"/>
  <c r="Q16" i="39"/>
  <c r="P16" i="39"/>
  <c r="O16" i="39"/>
  <c r="N16" i="39"/>
  <c r="M16" i="39"/>
  <c r="L16" i="39"/>
  <c r="K16" i="39"/>
  <c r="J16" i="39"/>
  <c r="Q15" i="39"/>
  <c r="P15" i="39"/>
  <c r="O15" i="39"/>
  <c r="N15" i="39"/>
  <c r="M15" i="39"/>
  <c r="L15" i="39"/>
  <c r="K15" i="39"/>
  <c r="J15" i="39"/>
  <c r="Q14" i="39"/>
  <c r="P14" i="39"/>
  <c r="O14" i="39"/>
  <c r="N14" i="39"/>
  <c r="M14" i="39"/>
  <c r="L14" i="39"/>
  <c r="K14" i="39"/>
  <c r="J14" i="39"/>
  <c r="Q13" i="39"/>
  <c r="P13" i="39"/>
  <c r="O13" i="39"/>
  <c r="N13" i="39"/>
  <c r="M13" i="39"/>
  <c r="L13" i="39"/>
  <c r="K13" i="39"/>
  <c r="Q12" i="39"/>
  <c r="P12" i="39"/>
  <c r="O12" i="39"/>
  <c r="N12" i="39"/>
  <c r="M12" i="39"/>
  <c r="L12" i="39"/>
  <c r="K12" i="39"/>
  <c r="J12" i="39"/>
  <c r="Q11" i="39"/>
  <c r="P11" i="39"/>
  <c r="O11" i="39"/>
  <c r="N11" i="39"/>
  <c r="M11" i="39"/>
  <c r="L11" i="39"/>
  <c r="J11" i="39"/>
  <c r="Q10" i="39"/>
  <c r="P10" i="39"/>
  <c r="O10" i="39"/>
  <c r="N10" i="39"/>
  <c r="M10" i="39"/>
  <c r="L10" i="39"/>
  <c r="K10" i="39"/>
  <c r="J10" i="39"/>
  <c r="Q9" i="39"/>
  <c r="P9" i="39"/>
  <c r="O9" i="39"/>
  <c r="N9" i="39"/>
  <c r="M9" i="39"/>
  <c r="L9" i="39"/>
  <c r="K9" i="39"/>
  <c r="J9" i="39"/>
  <c r="Q8" i="39"/>
  <c r="P8" i="39"/>
  <c r="O8" i="39"/>
  <c r="N8" i="39"/>
  <c r="M8" i="39"/>
  <c r="L8" i="39"/>
  <c r="J8" i="39"/>
  <c r="Q7" i="39"/>
  <c r="P7" i="39"/>
  <c r="O7" i="39"/>
  <c r="N7" i="39"/>
  <c r="M7" i="39"/>
  <c r="E34" i="36" l="1"/>
  <c r="D64" i="36"/>
  <c r="C64" i="36"/>
  <c r="B64" i="36"/>
  <c r="D63" i="36"/>
  <c r="C63" i="36"/>
  <c r="B63" i="36"/>
  <c r="D62" i="36"/>
  <c r="C62" i="36"/>
  <c r="B62" i="36"/>
  <c r="D61" i="36"/>
  <c r="C61" i="36"/>
  <c r="B61" i="36"/>
  <c r="D60" i="36"/>
  <c r="C60" i="36"/>
  <c r="B60" i="36"/>
  <c r="D59" i="36"/>
  <c r="C59" i="36"/>
  <c r="B59" i="36"/>
  <c r="D58" i="36"/>
  <c r="C58" i="36"/>
  <c r="B58" i="36"/>
  <c r="D57" i="36"/>
  <c r="C57" i="36"/>
  <c r="B57" i="36"/>
  <c r="D56" i="36"/>
  <c r="C56" i="36"/>
  <c r="B56" i="36"/>
  <c r="D55" i="36"/>
  <c r="C55" i="36"/>
  <c r="B55" i="36"/>
  <c r="D54" i="36"/>
  <c r="C54" i="36"/>
  <c r="B54" i="36"/>
  <c r="D53" i="36"/>
  <c r="C53" i="36"/>
  <c r="B53" i="36"/>
  <c r="D52" i="36"/>
  <c r="C52" i="36"/>
  <c r="B52" i="36"/>
  <c r="C51" i="36"/>
  <c r="B51" i="36"/>
  <c r="B50" i="36"/>
  <c r="I42" i="36"/>
  <c r="H42" i="36"/>
  <c r="G42" i="36"/>
  <c r="F42" i="36"/>
  <c r="E42" i="36"/>
  <c r="D42" i="36"/>
  <c r="C42" i="36"/>
  <c r="B42" i="36"/>
  <c r="I41" i="36"/>
  <c r="H41" i="36"/>
  <c r="G41" i="36"/>
  <c r="F41" i="36"/>
  <c r="E41" i="36"/>
  <c r="D41" i="36"/>
  <c r="C41" i="36"/>
  <c r="B41" i="36"/>
  <c r="I40" i="36"/>
  <c r="H40" i="36"/>
  <c r="G40" i="36"/>
  <c r="F40" i="36"/>
  <c r="E40" i="36"/>
  <c r="D40" i="36"/>
  <c r="C40" i="36"/>
  <c r="B40" i="36"/>
  <c r="I39" i="36"/>
  <c r="H39" i="36"/>
  <c r="G39" i="36"/>
  <c r="F39" i="36"/>
  <c r="E39" i="36"/>
  <c r="D39" i="36"/>
  <c r="C39" i="36"/>
  <c r="B39" i="36"/>
  <c r="I38" i="36"/>
  <c r="H38" i="36"/>
  <c r="G38" i="36"/>
  <c r="F38" i="36"/>
  <c r="E38" i="36"/>
  <c r="D38" i="36"/>
  <c r="C38" i="36"/>
  <c r="B38" i="36"/>
  <c r="I37" i="36"/>
  <c r="H37" i="36"/>
  <c r="G37" i="36"/>
  <c r="F37" i="36"/>
  <c r="E37" i="36"/>
  <c r="D37" i="36"/>
  <c r="C37" i="36"/>
  <c r="B37" i="36"/>
  <c r="I36" i="36"/>
  <c r="H36" i="36"/>
  <c r="G36" i="36"/>
  <c r="F36" i="36"/>
  <c r="E36" i="36"/>
  <c r="D36" i="36"/>
  <c r="C36" i="36"/>
  <c r="B36" i="36"/>
  <c r="I35" i="36"/>
  <c r="H35" i="36"/>
  <c r="G35" i="36"/>
  <c r="F35" i="36"/>
  <c r="E35" i="36"/>
  <c r="D35" i="36"/>
  <c r="C35" i="36"/>
  <c r="B35" i="36"/>
  <c r="I34" i="36"/>
  <c r="H34" i="36"/>
  <c r="G34" i="36"/>
  <c r="F34" i="36"/>
  <c r="D34" i="36"/>
  <c r="C34" i="36"/>
  <c r="B34" i="36"/>
  <c r="I33" i="36"/>
  <c r="H33" i="36"/>
  <c r="G33" i="36"/>
  <c r="F33" i="36"/>
  <c r="E33" i="36"/>
  <c r="D33" i="36"/>
  <c r="C33" i="36"/>
  <c r="B33" i="36"/>
  <c r="I32" i="36"/>
  <c r="H32" i="36"/>
  <c r="G32" i="36"/>
  <c r="F32" i="36"/>
  <c r="E32" i="36"/>
  <c r="D32" i="36"/>
  <c r="C32" i="36"/>
  <c r="B32" i="36"/>
  <c r="I31" i="36"/>
  <c r="H31" i="36"/>
  <c r="G31" i="36"/>
  <c r="F31" i="36"/>
  <c r="E31" i="36"/>
  <c r="D31" i="36"/>
  <c r="C31" i="36"/>
  <c r="B31" i="36"/>
  <c r="I30" i="36"/>
  <c r="H30" i="36"/>
  <c r="G30" i="36"/>
  <c r="F30" i="36"/>
  <c r="E30" i="36"/>
  <c r="D30" i="36"/>
  <c r="C30" i="36"/>
  <c r="B30" i="36"/>
  <c r="I29" i="36"/>
  <c r="H29" i="36"/>
  <c r="G29" i="36"/>
  <c r="E29" i="36"/>
  <c r="D29" i="36"/>
  <c r="C29" i="36"/>
  <c r="B29" i="36"/>
  <c r="I28" i="36"/>
  <c r="H28" i="36"/>
  <c r="G28" i="36"/>
  <c r="F28" i="36"/>
  <c r="E28" i="36"/>
  <c r="D28" i="36"/>
  <c r="C28" i="36"/>
  <c r="B28" i="36"/>
</calcChain>
</file>

<file path=xl/sharedStrings.xml><?xml version="1.0" encoding="utf-8"?>
<sst xmlns="http://schemas.openxmlformats.org/spreadsheetml/2006/main" count="284" uniqueCount="104">
  <si>
    <t>Distribution</t>
  </si>
  <si>
    <t>Average Annual Growth</t>
  </si>
  <si>
    <t>National Health Expenditures</t>
  </si>
  <si>
    <t>Private Business</t>
  </si>
  <si>
    <t>Household</t>
  </si>
  <si>
    <t>Other Private Revenues</t>
  </si>
  <si>
    <t>Federal Government</t>
  </si>
  <si>
    <t>State and Local Government</t>
  </si>
  <si>
    <t>Private Health Insurance</t>
  </si>
  <si>
    <t>Medicare</t>
  </si>
  <si>
    <t>Investment</t>
  </si>
  <si>
    <t>Annual Growth</t>
  </si>
  <si>
    <t>Health Consumption Expenditures</t>
  </si>
  <si>
    <t>Personal Health Care</t>
  </si>
  <si>
    <t>Hospital Care</t>
  </si>
  <si>
    <t>Professional Services</t>
  </si>
  <si>
    <t>Physician and Clinical Services</t>
  </si>
  <si>
    <t>Dental Services</t>
  </si>
  <si>
    <t>Other Professional Services</t>
  </si>
  <si>
    <t>Nursing Care Facilities</t>
  </si>
  <si>
    <t>Other Health Care</t>
  </si>
  <si>
    <t>Retail Outlet Sales</t>
  </si>
  <si>
    <t>Prescription Drugs</t>
  </si>
  <si>
    <t>Durable Medical Equipment</t>
  </si>
  <si>
    <t>Net Cost of Health Insurance</t>
  </si>
  <si>
    <t>Government Administration</t>
  </si>
  <si>
    <t xml:space="preserve">Public Health Activities </t>
  </si>
  <si>
    <t xml:space="preserve">Noncommercial Research </t>
  </si>
  <si>
    <t xml:space="preserve">Structures and Equipment </t>
  </si>
  <si>
    <t>Historical</t>
  </si>
  <si>
    <t>Home Health Care</t>
  </si>
  <si>
    <t>Other Nondurable Medical Products</t>
  </si>
  <si>
    <t xml:space="preserve">Per Capita Spending </t>
  </si>
  <si>
    <t>Neoplasms</t>
  </si>
  <si>
    <t>Other</t>
  </si>
  <si>
    <t>All Diseases/Conditions</t>
  </si>
  <si>
    <t>Injury and Poisoning</t>
  </si>
  <si>
    <t>Infectious Diseases</t>
  </si>
  <si>
    <t>Health Spending by Payer</t>
  </si>
  <si>
    <t>Health Spending by Sponsor</t>
  </si>
  <si>
    <t>1. Health Spending by Sponsor</t>
  </si>
  <si>
    <t>2. Health Spending by Payer</t>
  </si>
  <si>
    <t>Health Spending by Category, per Capita</t>
  </si>
  <si>
    <t>Out-of-Pocket</t>
  </si>
  <si>
    <t>Medicaid</t>
  </si>
  <si>
    <t>Pregnancy</t>
  </si>
  <si>
    <t>Nervous System Diseases</t>
  </si>
  <si>
    <t>Endocrine System Diseases</t>
  </si>
  <si>
    <t>Public Health - Federal</t>
  </si>
  <si>
    <t>Public Health - State and Local</t>
  </si>
  <si>
    <t>Public Health Activities</t>
  </si>
  <si>
    <t>Total National Health Spending</t>
  </si>
  <si>
    <t>Circulatory Diseases</t>
  </si>
  <si>
    <t>Musculoskeletal Diseases</t>
  </si>
  <si>
    <t>Respiratory Diseases</t>
  </si>
  <si>
    <t>Digestive Diseases</t>
  </si>
  <si>
    <t>Genitourinary Diseases</t>
  </si>
  <si>
    <t>Federal</t>
  </si>
  <si>
    <t>Other Federal Programs</t>
  </si>
  <si>
    <t>All Other</t>
  </si>
  <si>
    <t>State and Local</t>
  </si>
  <si>
    <t>Other Third-Party Payers</t>
  </si>
  <si>
    <t>Mental illness</t>
  </si>
  <si>
    <t>Skin Diseases</t>
  </si>
  <si>
    <t>Other Public Health Insurance</t>
  </si>
  <si>
    <t>Noncommercial Research</t>
  </si>
  <si>
    <t>Structures and Equipment</t>
  </si>
  <si>
    <t>Health Spending, Companion Data File</t>
  </si>
  <si>
    <t>Health Spending by Category, Historical and Projections</t>
  </si>
  <si>
    <t>5. Health Spending by Medical Condition</t>
  </si>
  <si>
    <t>Spending (in Billions)</t>
  </si>
  <si>
    <t>Routine Care, Signs, and Symptoms</t>
  </si>
  <si>
    <t>3. Health Spending by Category, Historical and Projections</t>
  </si>
  <si>
    <t>4. Health Spending by Category, per Capita</t>
  </si>
  <si>
    <t>United States, 2016 to 2021</t>
  </si>
  <si>
    <t>United States, 2015 to 2021</t>
  </si>
  <si>
    <t>Source: Blended Account, 2000–2021, Bureau of Economic Analysis, November 30, 2023.</t>
  </si>
  <si>
    <t>Per Capita Spending</t>
  </si>
  <si>
    <t>2015-21</t>
  </si>
  <si>
    <t>Health Spending, by Medical Condition</t>
  </si>
  <si>
    <t>United States, 2003 to 2023, Selected Years</t>
  </si>
  <si>
    <r>
      <t xml:space="preserve">Supplement to CHCF's </t>
    </r>
    <r>
      <rPr>
        <i/>
        <sz val="11"/>
        <color theme="1"/>
        <rFont val="Calibri"/>
        <family val="2"/>
        <scheme val="minor"/>
      </rPr>
      <t>National Health Spending, 2025 edition</t>
    </r>
  </si>
  <si>
    <t>2003-23</t>
  </si>
  <si>
    <t>2013–23</t>
  </si>
  <si>
    <t>2018–23</t>
  </si>
  <si>
    <t>Source: National Health Expenditure historical data (1960–2023), Centers for Medicare &amp; Medicaid Services.</t>
  </si>
  <si>
    <t>2003-2023</t>
  </si>
  <si>
    <t>2013-23</t>
  </si>
  <si>
    <t>2018-23</t>
  </si>
  <si>
    <t xml:space="preserve">                                 </t>
  </si>
  <si>
    <t>United States, 2003 to 2033, Selected Years</t>
  </si>
  <si>
    <t xml:space="preserve">Projections </t>
  </si>
  <si>
    <t xml:space="preserve">                          </t>
  </si>
  <si>
    <t>2023-33</t>
  </si>
  <si>
    <t>Projections</t>
  </si>
  <si>
    <t>Sources: National Health Expenditure (NHE) historical data (1960–2023), Centers for Medicare &amp; Medicaid Services (CMS); and NHE projections (2024–33), CMS.</t>
  </si>
  <si>
    <t xml:space="preserve">Annual Growth </t>
  </si>
  <si>
    <r>
      <t xml:space="preserve">Notes: </t>
    </r>
    <r>
      <rPr>
        <i/>
        <sz val="11"/>
        <rFont val="Calibri"/>
        <family val="2"/>
        <scheme val="minor"/>
      </rPr>
      <t>Health spending</t>
    </r>
    <r>
      <rPr>
        <sz val="11"/>
        <rFont val="Calibri"/>
        <family val="2"/>
        <scheme val="minor"/>
      </rPr>
      <t xml:space="preserve"> refers to national health expenditures. </t>
    </r>
    <r>
      <rPr>
        <i/>
        <sz val="11"/>
        <rFont val="Calibri"/>
        <family val="2"/>
        <scheme val="minor"/>
      </rPr>
      <t>Sponsors</t>
    </r>
    <r>
      <rPr>
        <sz val="11"/>
        <rFont val="Calibri"/>
        <family val="2"/>
        <scheme val="minor"/>
      </rPr>
      <t xml:space="preserve"> are the entities ultimately responsible for financing the health care bill. </t>
    </r>
    <r>
      <rPr>
        <i/>
        <sz val="11"/>
        <rFont val="Calibri"/>
        <family val="2"/>
        <scheme val="minor"/>
      </rPr>
      <t>Other private revenues</t>
    </r>
    <r>
      <rPr>
        <sz val="11"/>
        <rFont val="Calibri"/>
        <family val="2"/>
        <scheme val="minor"/>
      </rPr>
      <t xml:space="preserve"> includes health-related philanthropic support, non-operating revenue, investment income, and privately funded structures and equipment. </t>
    </r>
    <r>
      <rPr>
        <i/>
        <sz val="11"/>
        <rFont val="Calibri"/>
        <family val="2"/>
        <scheme val="minor"/>
      </rPr>
      <t>Average annual growth</t>
    </r>
    <r>
      <rPr>
        <sz val="11"/>
        <rFont val="Calibri"/>
        <family val="2"/>
        <scheme val="minor"/>
      </rPr>
      <t xml:space="preserve"> was calculated by the author. Figures may not sum due to rounding. </t>
    </r>
  </si>
  <si>
    <r>
      <t>Notes:</t>
    </r>
    <r>
      <rPr>
        <i/>
        <sz val="11"/>
        <rFont val="Calibri"/>
        <family val="2"/>
        <scheme val="minor"/>
      </rPr>
      <t xml:space="preserve"> Health spending</t>
    </r>
    <r>
      <rPr>
        <sz val="11"/>
        <rFont val="Calibri"/>
        <family val="2"/>
        <scheme val="minor"/>
      </rPr>
      <t xml:space="preserve"> refers to national health expenditures. </t>
    </r>
    <r>
      <rPr>
        <i/>
        <sz val="11"/>
        <rFont val="Calibri"/>
        <family val="2"/>
        <scheme val="minor"/>
      </rPr>
      <t>Payer</t>
    </r>
    <r>
      <rPr>
        <sz val="11"/>
        <rFont val="Calibri"/>
        <family val="2"/>
        <scheme val="minor"/>
      </rPr>
      <t xml:space="preserve"> is source of funds in the source. </t>
    </r>
    <r>
      <rPr>
        <i/>
        <sz val="11"/>
        <rFont val="Calibri"/>
        <family val="2"/>
        <scheme val="minor"/>
      </rPr>
      <t>Other public health insurance</t>
    </r>
    <r>
      <rPr>
        <sz val="11"/>
        <rFont val="Calibri"/>
        <family val="2"/>
        <scheme val="minor"/>
      </rPr>
      <t xml:space="preserve"> is other health insurance programs in the source and includes Departments of Defense and Veterans Affairs health care and the Children’s Health Insurance Program. </t>
    </r>
    <r>
      <rPr>
        <i/>
        <sz val="11"/>
        <rFont val="Calibri"/>
        <family val="2"/>
        <scheme val="minor"/>
      </rPr>
      <t xml:space="preserve">Other third-party payers </t>
    </r>
    <r>
      <rPr>
        <sz val="11"/>
        <rFont val="Calibri"/>
        <family val="2"/>
        <scheme val="minor"/>
      </rPr>
      <t xml:space="preserve">is other third-party payers and programs in the source and includes worksite health care, Indian Health Services, workers’ compensation, maternal and child health, vocational rehabilitation, and other programs. In 2020, 2021, and 2022, </t>
    </r>
    <r>
      <rPr>
        <i/>
        <sz val="11"/>
        <rFont val="Calibri"/>
        <family val="2"/>
        <scheme val="minor"/>
      </rPr>
      <t>other federal programs</t>
    </r>
    <r>
      <rPr>
        <sz val="11"/>
        <rFont val="Calibri"/>
        <family val="2"/>
        <scheme val="minor"/>
      </rPr>
      <t xml:space="preserve"> included pandemic-related provider assistance through the Paycheck Protection Program and the Provider Relief Fund. </t>
    </r>
    <r>
      <rPr>
        <i/>
        <sz val="11"/>
        <rFont val="Calibri"/>
        <family val="2"/>
        <scheme val="minor"/>
      </rPr>
      <t>Average annual growth</t>
    </r>
    <r>
      <rPr>
        <sz val="11"/>
        <rFont val="Calibri"/>
        <family val="2"/>
        <scheme val="minor"/>
      </rPr>
      <t xml:space="preserve"> was calculated by the author. Figures may not sum due to rounding. </t>
    </r>
  </si>
  <si>
    <t>Average Annual</t>
  </si>
  <si>
    <t xml:space="preserve">Average Annual </t>
  </si>
  <si>
    <r>
      <t xml:space="preserve">Notes: </t>
    </r>
    <r>
      <rPr>
        <i/>
        <sz val="11"/>
        <rFont val="Calibri"/>
        <family val="2"/>
        <scheme val="minor"/>
      </rPr>
      <t>Health spending</t>
    </r>
    <r>
      <rPr>
        <sz val="11"/>
        <rFont val="Calibri"/>
        <family val="2"/>
        <scheme val="minor"/>
      </rPr>
      <t xml:space="preserve"> refers to national health expenditures. Projections are based on current law as of December 2023.  </t>
    </r>
    <r>
      <rPr>
        <i/>
        <sz val="11"/>
        <rFont val="Calibri"/>
        <family val="2"/>
        <scheme val="minor"/>
      </rPr>
      <t>Other health care</t>
    </r>
    <r>
      <rPr>
        <sz val="11"/>
        <rFont val="Calibri"/>
        <family val="2"/>
        <scheme val="minor"/>
      </rPr>
      <t xml:space="preserve"> is other health, residential and personal care in the source. </t>
    </r>
    <r>
      <rPr>
        <i/>
        <sz val="11"/>
        <rFont val="Calibri"/>
        <family val="2"/>
        <scheme val="minor"/>
      </rPr>
      <t>Average annual</t>
    </r>
    <r>
      <rPr>
        <sz val="11"/>
        <rFont val="Calibri"/>
        <family val="2"/>
        <scheme val="minor"/>
      </rPr>
      <t xml:space="preserve"> was calculated by the author. Figures may not sum due to rounding. Further definitions available at source.</t>
    </r>
  </si>
  <si>
    <r>
      <t xml:space="preserve">Notes: </t>
    </r>
    <r>
      <rPr>
        <i/>
        <sz val="11"/>
        <rFont val="Calibri"/>
        <family val="2"/>
        <scheme val="minor"/>
      </rPr>
      <t>Health spending</t>
    </r>
    <r>
      <rPr>
        <sz val="11"/>
        <rFont val="Calibri"/>
        <family val="2"/>
        <scheme val="minor"/>
      </rPr>
      <t xml:space="preserve"> refers to national health expenditures. </t>
    </r>
    <r>
      <rPr>
        <i/>
        <sz val="11"/>
        <rFont val="Calibri"/>
        <family val="2"/>
        <scheme val="minor"/>
      </rPr>
      <t>Other health care</t>
    </r>
    <r>
      <rPr>
        <sz val="11"/>
        <rFont val="Calibri"/>
        <family val="2"/>
        <scheme val="minor"/>
      </rPr>
      <t xml:space="preserve"> is other health, residential and personal care in the source.  </t>
    </r>
    <r>
      <rPr>
        <i/>
        <sz val="11"/>
        <rFont val="Calibri"/>
        <family val="2"/>
        <scheme val="minor"/>
      </rPr>
      <t>Annual growth</t>
    </r>
    <r>
      <rPr>
        <sz val="11"/>
        <rFont val="Calibri"/>
        <family val="2"/>
        <scheme val="minor"/>
      </rPr>
      <t xml:space="preserve"> was calculated by the author. Figures may not sum due to rounding. Further definitions available at source.</t>
    </r>
  </si>
  <si>
    <r>
      <t>Notes: Spending on the medical conditions shown accounted for 83% of the $3.1 trillion in 2021 health care spending under the health care satellite accounts. Spending on medical services by provider, such as dental services and nursing homes, and medical products, appliances, and equipment, are not shown.</t>
    </r>
    <r>
      <rPr>
        <i/>
        <sz val="11"/>
        <rFont val="Calibri"/>
        <family val="2"/>
        <scheme val="minor"/>
      </rPr>
      <t xml:space="preserve"> Growth</t>
    </r>
    <r>
      <rPr>
        <sz val="11"/>
        <rFont val="Calibri"/>
        <family val="2"/>
        <scheme val="minor"/>
      </rPr>
      <t xml:space="preserve"> for 2015–21</t>
    </r>
    <r>
      <rPr>
        <i/>
        <sz val="11"/>
        <rFont val="Calibri"/>
        <family val="2"/>
        <scheme val="minor"/>
      </rPr>
      <t xml:space="preserve"> </t>
    </r>
    <r>
      <rPr>
        <sz val="11"/>
        <rFont val="Calibri"/>
        <family val="2"/>
        <scheme val="minor"/>
      </rPr>
      <t>is average annual and calculated by the author. Figures may not sum due to rounding.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</si>
</sst>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44" formatCode="_(&quot;$&quot;* #,##0.00_);_(&quot;$&quot;* \(#,##0.00\);_(&quot;$&quot;* &quot;-&quot;??_);_(@_)"/>
    <numFmt numFmtId="43" formatCode="_(* #,##0.00_);_(* \(#,##0.00\);_(* &quot;-&quot;??_);_(@_)"/>
    <numFmt numFmtId="164" formatCode="&quot;$&quot;#,##0.0"/>
    <numFmt numFmtId="165" formatCode="0.0%"/>
    <numFmt numFmtId="166" formatCode="_(* #,##0.0_);_(* \(#,##0.0\);_(* &quot;-&quot;??_);_(@_)"/>
    <numFmt numFmtId="167" formatCode="_(* #,##0_);_(* \(#,##0\);_(* &quot;-&quot;??_);_(@_)"/>
    <numFmt numFmtId="168" formatCode="_(* #,##0.0_);_(* \(#,##0.0\);_(* &quot;-&quot;?_);_(@_)"/>
    <numFmt numFmtId="169" formatCode="&quot;$&quot;#,##0.0_);\(&quot;$&quot;#,##0.0\)"/>
    <numFmt numFmtId="170" formatCode="General_)"/>
    <numFmt numFmtId="171" formatCode="#,##0_%"/>
    <numFmt numFmtId="172" formatCode="#,##0.0_);\(#,##0.0\)"/>
    <numFmt numFmtId="173" formatCode="&quot;$&quot;#,##0_)"/>
    <numFmt numFmtId="174" formatCode="_(* #,##0.0000_);_(* \(#,##0.0000\);_(* &quot;-&quot;??_);_(@_)"/>
    <numFmt numFmtId="175" formatCode="&quot;$&quot;#,##0.0_);[Red]\(&quot;$&quot;#,##0.0\)"/>
    <numFmt numFmtId="176" formatCode="#,##0.000_);\(#,##0.000\)"/>
  </numFmts>
  <fonts count="3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4"/>
      <color theme="1"/>
      <name val="Calibri"/>
      <family val="2"/>
      <scheme val="minor"/>
    </font>
    <font>
      <i/>
      <sz val="10"/>
      <color theme="1"/>
      <name val="Calibri"/>
      <family val="2"/>
      <scheme val="minor"/>
    </font>
    <font>
      <u/>
      <sz val="11"/>
      <color theme="10"/>
      <name val="Calibri"/>
      <family val="2"/>
      <scheme val="minor"/>
    </font>
    <font>
      <sz val="10"/>
      <name val="Calibri"/>
      <family val="2"/>
      <scheme val="minor"/>
    </font>
    <font>
      <b/>
      <sz val="11"/>
      <name val="Calibri"/>
      <family val="2"/>
      <scheme val="minor"/>
    </font>
    <font>
      <sz val="10"/>
      <name val="Arial"/>
      <family val="2"/>
    </font>
    <font>
      <sz val="8"/>
      <name val="Courier"/>
      <family val="3"/>
    </font>
    <font>
      <u/>
      <sz val="10"/>
      <color theme="10"/>
      <name val="Calibri"/>
      <family val="2"/>
      <scheme val="minor"/>
    </font>
    <font>
      <sz val="11"/>
      <name val="Calibri"/>
      <family val="2"/>
      <scheme val="minor"/>
    </font>
    <font>
      <sz val="11"/>
      <color theme="0" tint="-0.249977111117893"/>
      <name val="Calibri"/>
      <family val="2"/>
      <scheme val="minor"/>
    </font>
    <font>
      <sz val="11"/>
      <color theme="0" tint="-0.14999847407452621"/>
      <name val="Calibri"/>
      <family val="2"/>
      <scheme val="minor"/>
    </font>
    <font>
      <b/>
      <sz val="14"/>
      <color theme="1"/>
      <name val="Calibri"/>
      <family val="2"/>
      <scheme val="minor"/>
    </font>
    <font>
      <sz val="12"/>
      <name val="Courier"/>
      <family val="3"/>
    </font>
    <font>
      <sz val="11"/>
      <color rgb="FFC00000"/>
      <name val="Calibri"/>
      <family val="2"/>
      <scheme val="minor"/>
    </font>
    <font>
      <b/>
      <sz val="11"/>
      <color rgb="FFC00000"/>
      <name val="Calibri"/>
      <family val="2"/>
      <scheme val="minor"/>
    </font>
    <font>
      <sz val="11"/>
      <color rgb="FFFF0000"/>
      <name val="Calibri"/>
      <family val="2"/>
      <scheme val="minor"/>
    </font>
    <font>
      <i/>
      <sz val="11"/>
      <name val="Calibri"/>
      <family val="2"/>
      <scheme val="minor"/>
    </font>
    <font>
      <sz val="11"/>
      <color theme="1"/>
      <name val="Arial"/>
      <family val="2"/>
    </font>
    <font>
      <sz val="11"/>
      <color indexed="8"/>
      <name val="Arial"/>
      <family val="2"/>
    </font>
    <font>
      <sz val="9"/>
      <color theme="0" tint="-0.14999847407452621"/>
      <name val="Calibri"/>
      <family val="2"/>
      <scheme val="minor"/>
    </font>
    <font>
      <sz val="7"/>
      <name val="Arial"/>
      <family val="2"/>
    </font>
    <font>
      <sz val="10"/>
      <color indexed="8"/>
      <name val="Arial"/>
      <family val="2"/>
    </font>
    <font>
      <b/>
      <sz val="10"/>
      <color indexed="8"/>
      <name val="Arial"/>
      <family val="2"/>
    </font>
    <font>
      <b/>
      <sz val="10"/>
      <name val="Calibri"/>
      <family val="2"/>
      <scheme val="minor"/>
    </font>
    <font>
      <sz val="11"/>
      <color theme="0"/>
      <name val="Calibri"/>
      <family val="2"/>
      <scheme val="minor"/>
    </font>
    <font>
      <u/>
      <sz val="11"/>
      <color rgb="FF0070C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0"/>
        <bgColor indexed="64"/>
      </patternFill>
    </fill>
  </fills>
  <borders count="41">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right style="thin">
        <color theme="1"/>
      </right>
      <top/>
      <bottom/>
      <diagonal/>
    </border>
    <border>
      <left/>
      <right/>
      <top style="thin">
        <color theme="1"/>
      </top>
      <bottom/>
      <diagonal/>
    </border>
    <border>
      <left style="thin">
        <color indexed="64"/>
      </left>
      <right style="thin">
        <color theme="1"/>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indexed="64"/>
      </top>
      <bottom/>
      <diagonal/>
    </border>
    <border>
      <left/>
      <right style="thin">
        <color theme="1"/>
      </right>
      <top/>
      <bottom style="thin">
        <color theme="1"/>
      </bottom>
      <diagonal/>
    </border>
    <border>
      <left/>
      <right style="thin">
        <color theme="1"/>
      </right>
      <top style="thin">
        <color theme="1"/>
      </top>
      <bottom style="thin">
        <color indexed="64"/>
      </bottom>
      <diagonal/>
    </border>
    <border>
      <left style="thin">
        <color theme="1"/>
      </left>
      <right/>
      <top/>
      <bottom style="thin">
        <color theme="1"/>
      </bottom>
      <diagonal/>
    </border>
    <border>
      <left/>
      <right style="thin">
        <color theme="1"/>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theme="1"/>
      </top>
      <bottom/>
      <diagonal/>
    </border>
    <border>
      <left/>
      <right style="thin">
        <color theme="1"/>
      </right>
      <top style="thin">
        <color theme="1"/>
      </top>
      <bottom/>
      <diagonal/>
    </border>
    <border>
      <left/>
      <right style="thin">
        <color indexed="64"/>
      </right>
      <top style="thin">
        <color theme="1"/>
      </top>
      <bottom/>
      <diagonal/>
    </border>
  </borders>
  <cellStyleXfs count="18">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9" fontId="9" fillId="0" borderId="0" applyFont="0" applyFill="0" applyBorder="0" applyAlignment="0" applyProtection="0"/>
    <xf numFmtId="43" fontId="10" fillId="0" borderId="0" applyFont="0" applyFill="0" applyBorder="0" applyAlignment="0" applyProtection="0"/>
    <xf numFmtId="170" fontId="16" fillId="0" borderId="0"/>
    <xf numFmtId="43" fontId="9" fillId="0" borderId="0" applyFont="0" applyFill="0" applyBorder="0" applyAlignment="0" applyProtection="0"/>
    <xf numFmtId="170" fontId="24" fillId="0" borderId="0"/>
    <xf numFmtId="43" fontId="24" fillId="0" borderId="0" applyFont="0" applyFill="0" applyBorder="0" applyAlignment="0" applyProtection="0"/>
    <xf numFmtId="9" fontId="24" fillId="0" borderId="0" applyFont="0" applyFill="0" applyBorder="0" applyAlignment="0" applyProtection="0"/>
    <xf numFmtId="170" fontId="9" fillId="0" borderId="12" applyNumberFormat="0" applyFont="0" applyBorder="0" applyAlignment="0"/>
    <xf numFmtId="170" fontId="25" fillId="0" borderId="0">
      <alignment horizontal="left" indent="2"/>
    </xf>
    <xf numFmtId="170" fontId="25" fillId="0" borderId="0">
      <alignment horizontal="left" indent="1"/>
    </xf>
    <xf numFmtId="170" fontId="25" fillId="0" borderId="0">
      <alignment horizontal="left" indent="5"/>
    </xf>
    <xf numFmtId="170" fontId="25" fillId="0" borderId="0">
      <alignment horizontal="left" indent="4"/>
    </xf>
    <xf numFmtId="170" fontId="25" fillId="0" borderId="0">
      <alignment horizontal="left" indent="3"/>
    </xf>
    <xf numFmtId="44" fontId="26" fillId="0" borderId="0" applyNumberFormat="0" applyFont="0" applyBorder="0">
      <alignment horizontal="center"/>
    </xf>
  </cellStyleXfs>
  <cellXfs count="338">
    <xf numFmtId="0" fontId="0" fillId="0" borderId="0" xfId="0"/>
    <xf numFmtId="0" fontId="4" fillId="2" borderId="2" xfId="0" applyFont="1" applyFill="1" applyBorder="1"/>
    <xf numFmtId="0" fontId="0" fillId="0" borderId="3" xfId="0" applyBorder="1"/>
    <xf numFmtId="0" fontId="0" fillId="0" borderId="4" xfId="0" applyBorder="1"/>
    <xf numFmtId="0" fontId="5" fillId="0" borderId="4" xfId="0" applyFont="1" applyBorder="1" applyAlignment="1">
      <alignment horizontal="left" indent="2"/>
    </xf>
    <xf numFmtId="0" fontId="8" fillId="5" borderId="3" xfId="0" applyFont="1" applyFill="1" applyBorder="1"/>
    <xf numFmtId="0" fontId="12" fillId="0" borderId="0" xfId="0" applyFont="1"/>
    <xf numFmtId="0" fontId="13" fillId="0" borderId="0" xfId="0" applyFont="1"/>
    <xf numFmtId="9" fontId="0" fillId="0" borderId="0" xfId="2" applyFont="1"/>
    <xf numFmtId="0" fontId="11" fillId="0" borderId="0" xfId="3" applyFont="1" applyAlignment="1"/>
    <xf numFmtId="0" fontId="2" fillId="0" borderId="0" xfId="0" applyFont="1"/>
    <xf numFmtId="0" fontId="0" fillId="0" borderId="1" xfId="0" applyBorder="1"/>
    <xf numFmtId="165" fontId="7" fillId="0" borderId="0" xfId="0" applyNumberFormat="1" applyFont="1"/>
    <xf numFmtId="165" fontId="0" fillId="0" borderId="0" xfId="2" applyNumberFormat="1" applyFont="1" applyBorder="1"/>
    <xf numFmtId="0" fontId="0" fillId="0" borderId="4" xfId="0" applyBorder="1" applyAlignment="1">
      <alignment horizontal="left"/>
    </xf>
    <xf numFmtId="0" fontId="8" fillId="8" borderId="1" xfId="0" applyFont="1" applyFill="1" applyBorder="1" applyAlignment="1">
      <alignment vertical="center"/>
    </xf>
    <xf numFmtId="0" fontId="15" fillId="0" borderId="0" xfId="0" applyFont="1"/>
    <xf numFmtId="0" fontId="12" fillId="0" borderId="4" xfId="0" applyFont="1" applyBorder="1" applyAlignment="1">
      <alignment horizontal="left"/>
    </xf>
    <xf numFmtId="0" fontId="0" fillId="0" borderId="6" xfId="0" applyBorder="1" applyAlignment="1">
      <alignment horizontal="left"/>
    </xf>
    <xf numFmtId="0" fontId="17" fillId="0" borderId="0" xfId="0" applyFont="1"/>
    <xf numFmtId="0" fontId="8" fillId="0" borderId="12" xfId="0" applyFont="1" applyBorder="1"/>
    <xf numFmtId="0" fontId="12" fillId="0" borderId="1" xfId="0" applyFont="1" applyBorder="1" applyAlignment="1">
      <alignment horizontal="left"/>
    </xf>
    <xf numFmtId="0" fontId="18" fillId="0" borderId="5" xfId="0" applyFont="1" applyBorder="1" applyAlignment="1">
      <alignment horizontal="center"/>
    </xf>
    <xf numFmtId="0" fontId="12" fillId="0" borderId="3" xfId="0" applyFont="1" applyBorder="1" applyAlignment="1">
      <alignment horizontal="left"/>
    </xf>
    <xf numFmtId="0" fontId="12" fillId="0" borderId="3" xfId="0" applyFont="1" applyBorder="1"/>
    <xf numFmtId="0" fontId="12" fillId="0" borderId="5" xfId="0" applyFont="1" applyBorder="1" applyAlignment="1">
      <alignment horizontal="left"/>
    </xf>
    <xf numFmtId="0" fontId="8" fillId="0" borderId="7" xfId="0" applyFont="1" applyBorder="1"/>
    <xf numFmtId="0" fontId="8" fillId="0" borderId="1" xfId="0" applyFont="1" applyBorder="1"/>
    <xf numFmtId="0" fontId="8" fillId="0" borderId="8" xfId="0" applyFont="1" applyBorder="1"/>
    <xf numFmtId="165" fontId="0" fillId="0" borderId="0" xfId="2" applyNumberFormat="1" applyFont="1"/>
    <xf numFmtId="0" fontId="2" fillId="0" borderId="11" xfId="0" applyFont="1" applyBorder="1" applyAlignment="1">
      <alignment horizontal="right"/>
    </xf>
    <xf numFmtId="0" fontId="8" fillId="0" borderId="13" xfId="0" applyFont="1" applyBorder="1"/>
    <xf numFmtId="0" fontId="0" fillId="0" borderId="6" xfId="0" applyBorder="1"/>
    <xf numFmtId="0" fontId="8" fillId="4" borderId="11" xfId="0" applyFont="1" applyFill="1" applyBorder="1" applyAlignment="1">
      <alignment horizontal="left"/>
    </xf>
    <xf numFmtId="0" fontId="8" fillId="4" borderId="11" xfId="0" applyFont="1" applyFill="1" applyBorder="1" applyAlignment="1">
      <alignment horizontal="right"/>
    </xf>
    <xf numFmtId="0" fontId="8" fillId="4" borderId="12" xfId="0" applyFont="1" applyFill="1" applyBorder="1" applyAlignment="1">
      <alignment horizontal="right"/>
    </xf>
    <xf numFmtId="0" fontId="8" fillId="4" borderId="13" xfId="0" applyFont="1" applyFill="1" applyBorder="1" applyAlignment="1">
      <alignment horizontal="right"/>
    </xf>
    <xf numFmtId="0" fontId="8" fillId="4" borderId="11" xfId="0" applyFont="1" applyFill="1" applyBorder="1" applyAlignment="1">
      <alignment horizontal="right" wrapText="1"/>
    </xf>
    <xf numFmtId="0" fontId="8" fillId="4" borderId="12" xfId="0" applyFont="1" applyFill="1" applyBorder="1" applyAlignment="1">
      <alignment horizontal="right" wrapText="1"/>
    </xf>
    <xf numFmtId="165" fontId="0" fillId="0" borderId="3" xfId="2" applyNumberFormat="1" applyFont="1" applyBorder="1"/>
    <xf numFmtId="165" fontId="0" fillId="0" borderId="14" xfId="2" applyNumberFormat="1" applyFont="1" applyBorder="1"/>
    <xf numFmtId="165" fontId="0" fillId="0" borderId="9" xfId="2" applyNumberFormat="1" applyFont="1" applyBorder="1"/>
    <xf numFmtId="165" fontId="0" fillId="0" borderId="5" xfId="2" applyNumberFormat="1" applyFont="1" applyBorder="1"/>
    <xf numFmtId="165" fontId="0" fillId="0" borderId="10" xfId="2" applyNumberFormat="1" applyFont="1" applyBorder="1"/>
    <xf numFmtId="167" fontId="21" fillId="0" borderId="0" xfId="1" applyNumberFormat="1" applyFont="1"/>
    <xf numFmtId="0" fontId="8" fillId="7" borderId="11" xfId="0" applyFont="1" applyFill="1" applyBorder="1" applyAlignment="1">
      <alignment horizontal="left"/>
    </xf>
    <xf numFmtId="0" fontId="8" fillId="7" borderId="11" xfId="0" applyFont="1" applyFill="1" applyBorder="1"/>
    <xf numFmtId="0" fontId="8" fillId="7" borderId="12" xfId="0" applyFont="1" applyFill="1" applyBorder="1"/>
    <xf numFmtId="0" fontId="8" fillId="7" borderId="13" xfId="0" applyFont="1" applyFill="1" applyBorder="1"/>
    <xf numFmtId="0" fontId="0" fillId="0" borderId="15" xfId="0" applyBorder="1" applyAlignment="1">
      <alignment horizontal="left" indent="1"/>
    </xf>
    <xf numFmtId="0" fontId="0" fillId="0" borderId="3" xfId="0" applyBorder="1" applyAlignment="1">
      <alignment horizontal="left" indent="1"/>
    </xf>
    <xf numFmtId="0" fontId="0" fillId="0" borderId="5" xfId="0" applyBorder="1"/>
    <xf numFmtId="166" fontId="0" fillId="0" borderId="0" xfId="0" applyNumberFormat="1"/>
    <xf numFmtId="165" fontId="0" fillId="0" borderId="3" xfId="2" applyNumberFormat="1" applyFont="1" applyFill="1" applyBorder="1"/>
    <xf numFmtId="165" fontId="0" fillId="0" borderId="0" xfId="2" applyNumberFormat="1" applyFont="1" applyFill="1" applyBorder="1"/>
    <xf numFmtId="165" fontId="0" fillId="0" borderId="14" xfId="2" applyNumberFormat="1" applyFont="1" applyFill="1" applyBorder="1"/>
    <xf numFmtId="165" fontId="0" fillId="0" borderId="5" xfId="2" applyNumberFormat="1" applyFont="1" applyFill="1" applyBorder="1"/>
    <xf numFmtId="165" fontId="0" fillId="0" borderId="9" xfId="2" applyNumberFormat="1" applyFont="1" applyFill="1" applyBorder="1"/>
    <xf numFmtId="165" fontId="0" fillId="0" borderId="10" xfId="2" applyNumberFormat="1" applyFont="1" applyFill="1" applyBorder="1"/>
    <xf numFmtId="9" fontId="0" fillId="0" borderId="0" xfId="0" applyNumberFormat="1"/>
    <xf numFmtId="0" fontId="19" fillId="0" borderId="0" xfId="0" applyFont="1"/>
    <xf numFmtId="174" fontId="0" fillId="0" borderId="0" xfId="0" applyNumberFormat="1"/>
    <xf numFmtId="0" fontId="8" fillId="7" borderId="11" xfId="0" quotePrefix="1" applyFont="1" applyFill="1" applyBorder="1" applyAlignment="1">
      <alignment horizontal="right" vertical="center" wrapText="1"/>
    </xf>
    <xf numFmtId="0" fontId="8" fillId="7" borderId="12" xfId="0" quotePrefix="1" applyFont="1" applyFill="1" applyBorder="1" applyAlignment="1">
      <alignment horizontal="right" vertical="center" wrapText="1"/>
    </xf>
    <xf numFmtId="165" fontId="12" fillId="8" borderId="1" xfId="2" applyNumberFormat="1" applyFont="1" applyFill="1" applyBorder="1"/>
    <xf numFmtId="165" fontId="12" fillId="8" borderId="7" xfId="2" applyNumberFormat="1" applyFont="1" applyFill="1" applyBorder="1"/>
    <xf numFmtId="165" fontId="12" fillId="8" borderId="8" xfId="2" applyNumberFormat="1" applyFont="1" applyFill="1" applyBorder="1"/>
    <xf numFmtId="165" fontId="12" fillId="0" borderId="3" xfId="2" applyNumberFormat="1" applyFont="1" applyFill="1" applyBorder="1"/>
    <xf numFmtId="165" fontId="12" fillId="0" borderId="0" xfId="2" applyNumberFormat="1" applyFont="1" applyFill="1" applyBorder="1"/>
    <xf numFmtId="165" fontId="12" fillId="0" borderId="14" xfId="2" applyNumberFormat="1" applyFont="1" applyFill="1" applyBorder="1"/>
    <xf numFmtId="165" fontId="12" fillId="0" borderId="5" xfId="2" applyNumberFormat="1" applyFont="1" applyFill="1" applyBorder="1"/>
    <xf numFmtId="165" fontId="12" fillId="0" borderId="9" xfId="2" applyNumberFormat="1" applyFont="1" applyFill="1" applyBorder="1"/>
    <xf numFmtId="165" fontId="12" fillId="0" borderId="10" xfId="2" applyNumberFormat="1" applyFont="1" applyFill="1" applyBorder="1"/>
    <xf numFmtId="165" fontId="12" fillId="0" borderId="0" xfId="2" applyNumberFormat="1" applyFont="1" applyBorder="1"/>
    <xf numFmtId="0" fontId="0" fillId="0" borderId="0" xfId="0" applyAlignment="1">
      <alignment horizontal="left"/>
    </xf>
    <xf numFmtId="166" fontId="0" fillId="0" borderId="3" xfId="1" applyNumberFormat="1" applyFont="1" applyBorder="1"/>
    <xf numFmtId="166" fontId="0" fillId="0" borderId="14" xfId="1" applyNumberFormat="1" applyFont="1" applyBorder="1"/>
    <xf numFmtId="166" fontId="0" fillId="0" borderId="5" xfId="1" applyNumberFormat="1" applyFont="1" applyBorder="1"/>
    <xf numFmtId="166" fontId="0" fillId="0" borderId="9" xfId="1" applyNumberFormat="1" applyFont="1" applyBorder="1"/>
    <xf numFmtId="166" fontId="0" fillId="0" borderId="10" xfId="1" applyNumberFormat="1" applyFont="1" applyBorder="1"/>
    <xf numFmtId="0" fontId="12" fillId="0" borderId="3" xfId="0" applyFont="1" applyBorder="1" applyAlignment="1">
      <alignment horizontal="left" indent="2"/>
    </xf>
    <xf numFmtId="0" fontId="12" fillId="0" borderId="3" xfId="0" applyFont="1" applyBorder="1" applyAlignment="1">
      <alignment horizontal="left" indent="3"/>
    </xf>
    <xf numFmtId="0" fontId="12" fillId="0" borderId="5" xfId="0" applyFont="1" applyBorder="1" applyAlignment="1">
      <alignment horizontal="left" indent="2"/>
    </xf>
    <xf numFmtId="0" fontId="12" fillId="0" borderId="3" xfId="0" applyFont="1" applyBorder="1" applyAlignment="1">
      <alignment horizontal="left" indent="1"/>
    </xf>
    <xf numFmtId="165" fontId="12" fillId="0" borderId="3" xfId="2" applyNumberFormat="1" applyFont="1" applyBorder="1"/>
    <xf numFmtId="165" fontId="12" fillId="0" borderId="14" xfId="2" applyNumberFormat="1" applyFont="1" applyBorder="1"/>
    <xf numFmtId="165" fontId="12" fillId="5" borderId="3" xfId="2" applyNumberFormat="1" applyFont="1" applyFill="1" applyBorder="1"/>
    <xf numFmtId="165" fontId="12" fillId="5" borderId="0" xfId="2" applyNumberFormat="1" applyFont="1" applyFill="1" applyBorder="1"/>
    <xf numFmtId="165" fontId="12" fillId="5" borderId="14" xfId="2" applyNumberFormat="1" applyFont="1" applyFill="1" applyBorder="1"/>
    <xf numFmtId="165" fontId="12" fillId="0" borderId="5" xfId="2" applyNumberFormat="1" applyFont="1" applyBorder="1"/>
    <xf numFmtId="165" fontId="12" fillId="0" borderId="9" xfId="2" applyNumberFormat="1" applyFont="1" applyBorder="1"/>
    <xf numFmtId="165" fontId="12" fillId="0" borderId="10" xfId="2" applyNumberFormat="1" applyFont="1" applyBorder="1"/>
    <xf numFmtId="0" fontId="12" fillId="0" borderId="0" xfId="0" applyFont="1" applyAlignment="1">
      <alignment horizontal="left" indent="2"/>
    </xf>
    <xf numFmtId="169" fontId="12" fillId="0" borderId="0" xfId="1" applyNumberFormat="1" applyFont="1" applyFill="1" applyBorder="1"/>
    <xf numFmtId="0" fontId="0" fillId="0" borderId="0" xfId="0" applyAlignment="1">
      <alignment horizontal="left" wrapText="1"/>
    </xf>
    <xf numFmtId="0" fontId="6" fillId="0" borderId="0" xfId="3"/>
    <xf numFmtId="10" fontId="0" fillId="0" borderId="0" xfId="0" applyNumberFormat="1"/>
    <xf numFmtId="0" fontId="22" fillId="0" borderId="0" xfId="0" applyFont="1" applyAlignment="1">
      <alignment horizontal="left"/>
    </xf>
    <xf numFmtId="0" fontId="8" fillId="10" borderId="5" xfId="0" applyFont="1" applyFill="1" applyBorder="1" applyAlignment="1">
      <alignment horizontal="right" vertical="center"/>
    </xf>
    <xf numFmtId="0" fontId="8" fillId="10" borderId="9" xfId="0" applyFont="1" applyFill="1" applyBorder="1" applyAlignment="1">
      <alignment horizontal="right" vertical="center"/>
    </xf>
    <xf numFmtId="0" fontId="2" fillId="10" borderId="5" xfId="0" applyFont="1" applyFill="1" applyBorder="1" applyAlignment="1">
      <alignment horizontal="right" vertical="center" wrapText="1"/>
    </xf>
    <xf numFmtId="0" fontId="2" fillId="10" borderId="9" xfId="0" applyFont="1" applyFill="1" applyBorder="1" applyAlignment="1">
      <alignment horizontal="right" vertical="center" wrapText="1"/>
    </xf>
    <xf numFmtId="0" fontId="2" fillId="10" borderId="10" xfId="0" applyFont="1" applyFill="1" applyBorder="1" applyAlignment="1">
      <alignment horizontal="right" vertical="center" wrapText="1"/>
    </xf>
    <xf numFmtId="0" fontId="8" fillId="9" borderId="3" xfId="0" applyFont="1" applyFill="1" applyBorder="1"/>
    <xf numFmtId="173" fontId="12" fillId="9" borderId="3" xfId="7" applyNumberFormat="1" applyFont="1" applyFill="1" applyBorder="1" applyAlignment="1" applyProtection="1">
      <alignment horizontal="right"/>
    </xf>
    <xf numFmtId="173" fontId="12" fillId="9" borderId="0" xfId="7" applyNumberFormat="1" applyFont="1" applyFill="1" applyBorder="1" applyAlignment="1" applyProtection="1">
      <alignment horizontal="right"/>
    </xf>
    <xf numFmtId="173" fontId="12" fillId="9" borderId="14" xfId="7" applyNumberFormat="1" applyFont="1" applyFill="1" applyBorder="1" applyAlignment="1" applyProtection="1">
      <alignment horizontal="right"/>
    </xf>
    <xf numFmtId="165" fontId="0" fillId="9" borderId="3" xfId="2" applyNumberFormat="1" applyFont="1" applyFill="1" applyBorder="1"/>
    <xf numFmtId="165" fontId="0" fillId="9" borderId="0" xfId="2" applyNumberFormat="1" applyFont="1" applyFill="1" applyBorder="1"/>
    <xf numFmtId="165" fontId="0" fillId="9" borderId="14" xfId="2" applyNumberFormat="1" applyFont="1" applyFill="1" applyBorder="1"/>
    <xf numFmtId="0" fontId="8" fillId="10" borderId="3" xfId="0" applyFont="1" applyFill="1" applyBorder="1"/>
    <xf numFmtId="37" fontId="12" fillId="10" borderId="3" xfId="7" applyNumberFormat="1" applyFont="1" applyFill="1" applyBorder="1" applyAlignment="1" applyProtection="1">
      <alignment horizontal="right"/>
    </xf>
    <xf numFmtId="37" fontId="12" fillId="10" borderId="0" xfId="7" applyNumberFormat="1" applyFont="1" applyFill="1" applyBorder="1" applyAlignment="1" applyProtection="1">
      <alignment horizontal="right"/>
    </xf>
    <xf numFmtId="37" fontId="12" fillId="10" borderId="14" xfId="7" applyNumberFormat="1" applyFont="1" applyFill="1" applyBorder="1" applyAlignment="1" applyProtection="1">
      <alignment horizontal="right"/>
    </xf>
    <xf numFmtId="165" fontId="0" fillId="10" borderId="3" xfId="2" applyNumberFormat="1" applyFont="1" applyFill="1" applyBorder="1"/>
    <xf numFmtId="165" fontId="0" fillId="10" borderId="0" xfId="2" applyNumberFormat="1" applyFont="1" applyFill="1" applyBorder="1"/>
    <xf numFmtId="165" fontId="0" fillId="10" borderId="14" xfId="2" applyNumberFormat="1" applyFont="1" applyFill="1" applyBorder="1"/>
    <xf numFmtId="37" fontId="12" fillId="0" borderId="3" xfId="7" applyNumberFormat="1" applyFont="1" applyBorder="1" applyAlignment="1" applyProtection="1">
      <alignment horizontal="right"/>
    </xf>
    <xf numFmtId="37" fontId="12" fillId="0" borderId="0" xfId="7" applyNumberFormat="1" applyFont="1" applyBorder="1" applyAlignment="1" applyProtection="1">
      <alignment horizontal="right"/>
    </xf>
    <xf numFmtId="37" fontId="12" fillId="0" borderId="14" xfId="7" applyNumberFormat="1" applyFont="1" applyBorder="1" applyAlignment="1" applyProtection="1">
      <alignment horizontal="right"/>
    </xf>
    <xf numFmtId="37" fontId="12" fillId="0" borderId="3" xfId="7" applyNumberFormat="1" applyFont="1" applyFill="1" applyBorder="1" applyAlignment="1" applyProtection="1">
      <alignment horizontal="right"/>
    </xf>
    <xf numFmtId="37" fontId="12" fillId="0" borderId="0" xfId="7" applyNumberFormat="1" applyFont="1" applyFill="1" applyBorder="1" applyAlignment="1" applyProtection="1">
      <alignment horizontal="right"/>
    </xf>
    <xf numFmtId="37" fontId="12" fillId="0" borderId="14" xfId="7" applyNumberFormat="1" applyFont="1" applyFill="1" applyBorder="1" applyAlignment="1" applyProtection="1">
      <alignment horizontal="right"/>
    </xf>
    <xf numFmtId="37" fontId="12" fillId="0" borderId="5" xfId="7" applyNumberFormat="1" applyFont="1" applyBorder="1" applyAlignment="1" applyProtection="1">
      <alignment horizontal="right"/>
    </xf>
    <xf numFmtId="37" fontId="12" fillId="0" borderId="9" xfId="7" applyNumberFormat="1" applyFont="1" applyBorder="1" applyAlignment="1" applyProtection="1">
      <alignment horizontal="right"/>
    </xf>
    <xf numFmtId="37" fontId="12" fillId="0" borderId="10" xfId="7" applyNumberFormat="1" applyFont="1" applyBorder="1" applyAlignment="1" applyProtection="1">
      <alignment horizontal="right"/>
    </xf>
    <xf numFmtId="171" fontId="0" fillId="0" borderId="0" xfId="0" applyNumberFormat="1"/>
    <xf numFmtId="0" fontId="6" fillId="0" borderId="0" xfId="3" applyAlignment="1">
      <alignment horizontal="left"/>
    </xf>
    <xf numFmtId="0" fontId="2" fillId="0" borderId="1" xfId="0" applyFont="1" applyBorder="1"/>
    <xf numFmtId="0" fontId="2" fillId="10" borderId="1" xfId="0" applyFont="1" applyFill="1" applyBorder="1"/>
    <xf numFmtId="169" fontId="12" fillId="10" borderId="11" xfId="1" applyNumberFormat="1" applyFont="1" applyFill="1" applyBorder="1"/>
    <xf numFmtId="169" fontId="12" fillId="10" borderId="12" xfId="1" applyNumberFormat="1" applyFont="1" applyFill="1" applyBorder="1"/>
    <xf numFmtId="166" fontId="12" fillId="0" borderId="3" xfId="1" applyNumberFormat="1" applyFont="1" applyBorder="1"/>
    <xf numFmtId="166" fontId="12" fillId="0" borderId="0" xfId="1" applyNumberFormat="1" applyFont="1" applyBorder="1"/>
    <xf numFmtId="166" fontId="12" fillId="0" borderId="14" xfId="1" applyNumberFormat="1" applyFont="1" applyBorder="1"/>
    <xf numFmtId="166" fontId="12" fillId="0" borderId="5" xfId="1" applyNumberFormat="1" applyFont="1" applyBorder="1"/>
    <xf numFmtId="166" fontId="12" fillId="0" borderId="9" xfId="1" applyNumberFormat="1" applyFont="1" applyBorder="1"/>
    <xf numFmtId="166" fontId="12" fillId="0" borderId="10" xfId="1" applyNumberFormat="1" applyFont="1" applyBorder="1"/>
    <xf numFmtId="9" fontId="0" fillId="10" borderId="11" xfId="2" applyFont="1" applyFill="1" applyBorder="1"/>
    <xf numFmtId="9" fontId="0" fillId="10" borderId="12" xfId="2" applyFont="1" applyFill="1" applyBorder="1"/>
    <xf numFmtId="9" fontId="0" fillId="10" borderId="13" xfId="2" applyFont="1" applyFill="1" applyBorder="1"/>
    <xf numFmtId="165" fontId="12" fillId="10" borderId="5" xfId="2" applyNumberFormat="1" applyFont="1" applyFill="1" applyBorder="1"/>
    <xf numFmtId="165" fontId="0" fillId="10" borderId="9" xfId="2" applyNumberFormat="1" applyFont="1" applyFill="1" applyBorder="1"/>
    <xf numFmtId="165" fontId="0" fillId="10" borderId="10" xfId="2" applyNumberFormat="1" applyFont="1" applyFill="1" applyBorder="1"/>
    <xf numFmtId="0" fontId="0" fillId="0" borderId="3" xfId="0" applyBorder="1" applyAlignment="1">
      <alignment horizontal="left" indent="2"/>
    </xf>
    <xf numFmtId="166" fontId="12" fillId="0" borderId="3" xfId="1" applyNumberFormat="1" applyFont="1" applyBorder="1" applyAlignment="1">
      <alignment horizontal="right"/>
    </xf>
    <xf numFmtId="166" fontId="12" fillId="0" borderId="0" xfId="1" applyNumberFormat="1" applyFont="1" applyFill="1" applyBorder="1" applyAlignment="1">
      <alignment horizontal="right"/>
    </xf>
    <xf numFmtId="166" fontId="12" fillId="0" borderId="0" xfId="1" applyNumberFormat="1" applyFont="1" applyBorder="1" applyAlignment="1">
      <alignment horizontal="right"/>
    </xf>
    <xf numFmtId="166" fontId="12" fillId="0" borderId="14" xfId="1" applyNumberFormat="1" applyFont="1" applyBorder="1" applyAlignment="1">
      <alignment horizontal="right"/>
    </xf>
    <xf numFmtId="166" fontId="12" fillId="0" borderId="5" xfId="1" applyNumberFormat="1" applyFont="1" applyBorder="1" applyAlignment="1">
      <alignment horizontal="right"/>
    </xf>
    <xf numFmtId="166" fontId="12" fillId="0" borderId="9" xfId="1" applyNumberFormat="1" applyFont="1" applyFill="1" applyBorder="1" applyAlignment="1">
      <alignment horizontal="right"/>
    </xf>
    <xf numFmtId="166" fontId="12" fillId="0" borderId="9" xfId="1" applyNumberFormat="1" applyFont="1" applyBorder="1" applyAlignment="1">
      <alignment horizontal="right"/>
    </xf>
    <xf numFmtId="166" fontId="12" fillId="0" borderId="10" xfId="1" applyNumberFormat="1" applyFont="1" applyBorder="1" applyAlignment="1">
      <alignment horizontal="right"/>
    </xf>
    <xf numFmtId="164" fontId="12" fillId="0" borderId="0" xfId="0" applyNumberFormat="1" applyFont="1" applyAlignment="1">
      <alignment horizontal="right"/>
    </xf>
    <xf numFmtId="164" fontId="12" fillId="0" borderId="3" xfId="0" applyNumberFormat="1" applyFont="1" applyBorder="1" applyAlignment="1">
      <alignment horizontal="right"/>
    </xf>
    <xf numFmtId="9" fontId="0" fillId="0" borderId="14" xfId="0" applyNumberFormat="1" applyBorder="1"/>
    <xf numFmtId="165" fontId="8" fillId="4" borderId="13" xfId="2" applyNumberFormat="1" applyFont="1" applyFill="1" applyBorder="1" applyAlignment="1">
      <alignment horizontal="right" wrapText="1"/>
    </xf>
    <xf numFmtId="165" fontId="0" fillId="0" borderId="7" xfId="2" applyNumberFormat="1" applyFont="1" applyBorder="1"/>
    <xf numFmtId="0" fontId="14" fillId="0" borderId="0" xfId="0" applyFont="1"/>
    <xf numFmtId="9" fontId="0" fillId="0" borderId="3" xfId="0" applyNumberFormat="1" applyBorder="1"/>
    <xf numFmtId="164" fontId="12" fillId="0" borderId="14" xfId="0" applyNumberFormat="1" applyFont="1" applyBorder="1" applyAlignment="1">
      <alignment horizontal="right"/>
    </xf>
    <xf numFmtId="9" fontId="12" fillId="8" borderId="3" xfId="2" applyFont="1" applyFill="1" applyBorder="1"/>
    <xf numFmtId="9" fontId="12" fillId="8" borderId="0" xfId="2" applyFont="1" applyFill="1" applyBorder="1"/>
    <xf numFmtId="9" fontId="12" fillId="8" borderId="14" xfId="2" applyFont="1" applyFill="1" applyBorder="1"/>
    <xf numFmtId="9" fontId="23" fillId="0" borderId="0" xfId="0" applyNumberFormat="1" applyFont="1"/>
    <xf numFmtId="165" fontId="0" fillId="0" borderId="0" xfId="0" applyNumberFormat="1"/>
    <xf numFmtId="165" fontId="0" fillId="0" borderId="3" xfId="0" applyNumberFormat="1" applyBorder="1"/>
    <xf numFmtId="165" fontId="0" fillId="0" borderId="14" xfId="0" applyNumberFormat="1" applyBorder="1"/>
    <xf numFmtId="0" fontId="0" fillId="0" borderId="3" xfId="0" applyBorder="1" applyAlignment="1">
      <alignment horizontal="left"/>
    </xf>
    <xf numFmtId="166" fontId="0" fillId="0" borderId="0" xfId="1" applyNumberFormat="1" applyFont="1" applyBorder="1"/>
    <xf numFmtId="5" fontId="12" fillId="10" borderId="11" xfId="1" applyNumberFormat="1" applyFont="1" applyFill="1" applyBorder="1"/>
    <xf numFmtId="5" fontId="12" fillId="10" borderId="12" xfId="1" applyNumberFormat="1" applyFont="1" applyFill="1" applyBorder="1"/>
    <xf numFmtId="167" fontId="0" fillId="0" borderId="0" xfId="1" applyNumberFormat="1" applyFont="1" applyBorder="1"/>
    <xf numFmtId="5" fontId="12" fillId="10" borderId="13" xfId="1" applyNumberFormat="1" applyFont="1" applyFill="1" applyBorder="1"/>
    <xf numFmtId="167" fontId="0" fillId="0" borderId="3" xfId="1" applyNumberFormat="1" applyFont="1" applyBorder="1"/>
    <xf numFmtId="167" fontId="0" fillId="0" borderId="14" xfId="1" applyNumberFormat="1" applyFont="1" applyBorder="1"/>
    <xf numFmtId="167" fontId="0" fillId="0" borderId="5" xfId="1" applyNumberFormat="1" applyFont="1" applyBorder="1"/>
    <xf numFmtId="167" fontId="0" fillId="0" borderId="9" xfId="1" applyNumberFormat="1" applyFont="1" applyBorder="1"/>
    <xf numFmtId="167" fontId="0" fillId="0" borderId="10" xfId="1" applyNumberFormat="1" applyFont="1" applyBorder="1"/>
    <xf numFmtId="0" fontId="0" fillId="0" borderId="2" xfId="0" applyBorder="1"/>
    <xf numFmtId="0" fontId="2" fillId="10" borderId="4" xfId="0" applyFont="1" applyFill="1" applyBorder="1"/>
    <xf numFmtId="0" fontId="12" fillId="0" borderId="4" xfId="0" applyFont="1" applyBorder="1"/>
    <xf numFmtId="0" fontId="12" fillId="0" borderId="6" xfId="0" applyFont="1" applyBorder="1" applyAlignment="1">
      <alignment horizontal="left"/>
    </xf>
    <xf numFmtId="165" fontId="0" fillId="8" borderId="1" xfId="0" applyNumberFormat="1" applyFill="1" applyBorder="1"/>
    <xf numFmtId="165" fontId="0" fillId="8" borderId="7" xfId="0" applyNumberFormat="1" applyFill="1" applyBorder="1"/>
    <xf numFmtId="165" fontId="0" fillId="8" borderId="8" xfId="0" applyNumberFormat="1" applyFill="1" applyBorder="1"/>
    <xf numFmtId="0" fontId="8" fillId="2" borderId="6" xfId="0" applyFont="1" applyFill="1" applyBorder="1"/>
    <xf numFmtId="0" fontId="8" fillId="15" borderId="1" xfId="0" applyFont="1" applyFill="1" applyBorder="1"/>
    <xf numFmtId="0" fontId="8" fillId="15" borderId="1" xfId="0" applyFont="1" applyFill="1" applyBorder="1" applyAlignment="1">
      <alignment horizontal="right" wrapText="1"/>
    </xf>
    <xf numFmtId="0" fontId="8" fillId="15" borderId="7" xfId="0" applyFont="1" applyFill="1" applyBorder="1" applyAlignment="1">
      <alignment horizontal="right" wrapText="1"/>
    </xf>
    <xf numFmtId="0" fontId="8" fillId="15" borderId="8" xfId="0" applyFont="1" applyFill="1" applyBorder="1" applyAlignment="1">
      <alignment horizontal="right" wrapText="1"/>
    </xf>
    <xf numFmtId="0" fontId="8" fillId="15" borderId="0" xfId="0" applyFont="1" applyFill="1" applyAlignment="1">
      <alignment horizontal="right" wrapText="1"/>
    </xf>
    <xf numFmtId="0" fontId="8" fillId="14" borderId="3" xfId="0" applyFont="1" applyFill="1" applyBorder="1"/>
    <xf numFmtId="169" fontId="8" fillId="14" borderId="0" xfId="1" applyNumberFormat="1" applyFont="1" applyFill="1" applyBorder="1"/>
    <xf numFmtId="166" fontId="12" fillId="5" borderId="3" xfId="0" applyNumberFormat="1" applyFont="1" applyFill="1" applyBorder="1"/>
    <xf numFmtId="166" fontId="12" fillId="5" borderId="0" xfId="0" applyNumberFormat="1" applyFont="1" applyFill="1"/>
    <xf numFmtId="166" fontId="12" fillId="5" borderId="14" xfId="0" applyNumberFormat="1" applyFont="1" applyFill="1" applyBorder="1"/>
    <xf numFmtId="172" fontId="12" fillId="5" borderId="0" xfId="1" applyNumberFormat="1" applyFont="1" applyFill="1" applyBorder="1"/>
    <xf numFmtId="166" fontId="12" fillId="0" borderId="3" xfId="0" applyNumberFormat="1" applyFont="1" applyBorder="1"/>
    <xf numFmtId="166" fontId="12" fillId="0" borderId="0" xfId="0" applyNumberFormat="1" applyFont="1"/>
    <xf numFmtId="166" fontId="12" fillId="0" borderId="14" xfId="0" applyNumberFormat="1" applyFont="1" applyBorder="1"/>
    <xf numFmtId="172" fontId="12" fillId="0" borderId="0" xfId="1" applyNumberFormat="1" applyFont="1" applyFill="1" applyBorder="1"/>
    <xf numFmtId="0" fontId="12" fillId="0" borderId="5" xfId="0" applyFont="1" applyBorder="1" applyAlignment="1">
      <alignment horizontal="left" indent="1"/>
    </xf>
    <xf numFmtId="166" fontId="12" fillId="0" borderId="9" xfId="0" applyNumberFormat="1" applyFont="1" applyBorder="1"/>
    <xf numFmtId="166" fontId="12" fillId="0" borderId="10" xfId="0" applyNumberFormat="1" applyFont="1" applyBorder="1"/>
    <xf numFmtId="172" fontId="12" fillId="0" borderId="9" xfId="1" applyNumberFormat="1" applyFont="1" applyFill="1" applyBorder="1"/>
    <xf numFmtId="172" fontId="12" fillId="0" borderId="0" xfId="0" applyNumberFormat="1" applyFont="1"/>
    <xf numFmtId="165" fontId="8" fillId="14" borderId="3" xfId="2" applyNumberFormat="1" applyFont="1" applyFill="1" applyBorder="1"/>
    <xf numFmtId="165" fontId="8" fillId="14" borderId="0" xfId="2" applyNumberFormat="1" applyFont="1" applyFill="1" applyBorder="1"/>
    <xf numFmtId="165" fontId="8" fillId="14" borderId="14" xfId="2" applyNumberFormat="1" applyFont="1" applyFill="1" applyBorder="1"/>
    <xf numFmtId="165" fontId="12" fillId="0" borderId="0" xfId="0" applyNumberFormat="1" applyFont="1"/>
    <xf numFmtId="0" fontId="8" fillId="2" borderId="8" xfId="0" applyFont="1" applyFill="1" applyBorder="1" applyAlignment="1">
      <alignment horizontal="center" vertical="center" wrapText="1"/>
    </xf>
    <xf numFmtId="0" fontId="0" fillId="0" borderId="16" xfId="0" applyBorder="1"/>
    <xf numFmtId="0" fontId="0" fillId="0" borderId="17" xfId="0" applyBorder="1"/>
    <xf numFmtId="0" fontId="0" fillId="0" borderId="18" xfId="0" applyBorder="1"/>
    <xf numFmtId="165" fontId="0" fillId="0" borderId="19" xfId="0" applyNumberFormat="1" applyBorder="1"/>
    <xf numFmtId="165" fontId="0" fillId="0" borderId="20" xfId="0" applyNumberFormat="1" applyBorder="1"/>
    <xf numFmtId="165" fontId="0" fillId="0" borderId="21" xfId="0" applyNumberFormat="1" applyBorder="1"/>
    <xf numFmtId="169" fontId="8" fillId="14" borderId="22" xfId="1" applyNumberFormat="1" applyFont="1" applyFill="1" applyBorder="1"/>
    <xf numFmtId="0" fontId="8" fillId="2" borderId="9" xfId="0" applyFont="1" applyFill="1" applyBorder="1" applyAlignment="1">
      <alignment vertical="center"/>
    </xf>
    <xf numFmtId="0" fontId="8" fillId="2" borderId="0" xfId="0" applyFont="1" applyFill="1" applyAlignment="1">
      <alignment vertical="center"/>
    </xf>
    <xf numFmtId="165" fontId="12" fillId="14" borderId="0" xfId="2" applyNumberFormat="1" applyFont="1" applyFill="1" applyBorder="1"/>
    <xf numFmtId="165" fontId="12" fillId="16" borderId="0" xfId="2" applyNumberFormat="1" applyFont="1" applyFill="1" applyBorder="1"/>
    <xf numFmtId="0" fontId="8" fillId="15" borderId="23" xfId="0" applyFont="1" applyFill="1" applyBorder="1" applyAlignment="1">
      <alignment horizontal="right" wrapText="1"/>
    </xf>
    <xf numFmtId="165" fontId="12" fillId="14" borderId="14" xfId="2" applyNumberFormat="1" applyFont="1" applyFill="1" applyBorder="1"/>
    <xf numFmtId="0" fontId="8" fillId="15" borderId="28" xfId="0" applyFont="1" applyFill="1" applyBorder="1" applyAlignment="1">
      <alignment horizontal="right" wrapText="1"/>
    </xf>
    <xf numFmtId="175" fontId="8" fillId="14" borderId="22" xfId="0" applyNumberFormat="1" applyFont="1" applyFill="1" applyBorder="1"/>
    <xf numFmtId="168" fontId="12" fillId="0" borderId="22" xfId="0" applyNumberFormat="1" applyFont="1" applyBorder="1"/>
    <xf numFmtId="168" fontId="12" fillId="5" borderId="22" xfId="0" applyNumberFormat="1" applyFont="1" applyFill="1" applyBorder="1"/>
    <xf numFmtId="172" fontId="12" fillId="0" borderId="20" xfId="1" applyNumberFormat="1" applyFont="1" applyFill="1" applyBorder="1"/>
    <xf numFmtId="168" fontId="12" fillId="0" borderId="29" xfId="0" applyNumberFormat="1" applyFont="1" applyBorder="1"/>
    <xf numFmtId="0" fontId="14" fillId="2" borderId="1" xfId="0" applyFont="1" applyFill="1" applyBorder="1"/>
    <xf numFmtId="0" fontId="8" fillId="2" borderId="5" xfId="0" applyFont="1" applyFill="1" applyBorder="1" applyAlignment="1">
      <alignment vertical="center"/>
    </xf>
    <xf numFmtId="0" fontId="8" fillId="2" borderId="30" xfId="0" applyFont="1" applyFill="1" applyBorder="1" applyAlignment="1">
      <alignment vertical="center"/>
    </xf>
    <xf numFmtId="0" fontId="8" fillId="14" borderId="24" xfId="0" applyFont="1" applyFill="1" applyBorder="1"/>
    <xf numFmtId="0" fontId="8" fillId="2" borderId="13" xfId="0" applyFont="1" applyFill="1" applyBorder="1" applyAlignment="1">
      <alignment horizontal="center" vertical="center" wrapText="1"/>
    </xf>
    <xf numFmtId="165" fontId="8" fillId="14" borderId="22" xfId="2" applyNumberFormat="1" applyFont="1" applyFill="1" applyBorder="1"/>
    <xf numFmtId="165" fontId="12" fillId="5" borderId="22" xfId="2" applyNumberFormat="1" applyFont="1" applyFill="1" applyBorder="1"/>
    <xf numFmtId="165" fontId="12" fillId="0" borderId="22" xfId="2" applyNumberFormat="1" applyFont="1" applyBorder="1"/>
    <xf numFmtId="165" fontId="12" fillId="0" borderId="32" xfId="2" applyNumberFormat="1" applyFont="1" applyBorder="1"/>
    <xf numFmtId="0" fontId="8" fillId="5" borderId="14" xfId="0" applyFont="1" applyFill="1" applyBorder="1"/>
    <xf numFmtId="0" fontId="8" fillId="15" borderId="33" xfId="0" applyFont="1" applyFill="1" applyBorder="1" applyAlignment="1">
      <alignment horizontal="right" wrapText="1"/>
    </xf>
    <xf numFmtId="165" fontId="8" fillId="14" borderId="24" xfId="2" applyNumberFormat="1" applyFont="1" applyFill="1" applyBorder="1"/>
    <xf numFmtId="165" fontId="12" fillId="5" borderId="24" xfId="2" applyNumberFormat="1" applyFont="1" applyFill="1" applyBorder="1"/>
    <xf numFmtId="165" fontId="12" fillId="0" borderId="24" xfId="2" applyNumberFormat="1" applyFont="1" applyBorder="1"/>
    <xf numFmtId="165" fontId="12" fillId="14" borderId="24" xfId="2" applyNumberFormat="1" applyFont="1" applyFill="1" applyBorder="1"/>
    <xf numFmtId="165" fontId="12" fillId="0" borderId="34" xfId="2" applyNumberFormat="1" applyFont="1" applyBorder="1"/>
    <xf numFmtId="166" fontId="0" fillId="0" borderId="0" xfId="1" applyNumberFormat="1" applyFont="1"/>
    <xf numFmtId="0" fontId="0" fillId="0" borderId="24" xfId="0" applyBorder="1"/>
    <xf numFmtId="0" fontId="8" fillId="5" borderId="1" xfId="0" applyFont="1" applyFill="1" applyBorder="1" applyAlignment="1">
      <alignment vertical="center"/>
    </xf>
    <xf numFmtId="165" fontId="12" fillId="0" borderId="3" xfId="0" applyNumberFormat="1" applyFont="1" applyBorder="1"/>
    <xf numFmtId="165" fontId="12" fillId="0" borderId="5" xfId="0" applyNumberFormat="1" applyFont="1" applyBorder="1"/>
    <xf numFmtId="165" fontId="0" fillId="0" borderId="8" xfId="2" applyNumberFormat="1" applyFont="1" applyBorder="1"/>
    <xf numFmtId="165" fontId="12" fillId="0" borderId="1" xfId="0" applyNumberFormat="1" applyFont="1" applyBorder="1"/>
    <xf numFmtId="169" fontId="0" fillId="5" borderId="3" xfId="1" applyNumberFormat="1" applyFont="1" applyFill="1" applyBorder="1"/>
    <xf numFmtId="169" fontId="0" fillId="5" borderId="0" xfId="1" applyNumberFormat="1" applyFont="1" applyFill="1" applyBorder="1"/>
    <xf numFmtId="169" fontId="0" fillId="5" borderId="14" xfId="1" applyNumberFormat="1" applyFont="1" applyFill="1" applyBorder="1"/>
    <xf numFmtId="176" fontId="12" fillId="0" borderId="0" xfId="0" applyNumberFormat="1" applyFont="1"/>
    <xf numFmtId="0" fontId="8" fillId="15" borderId="40" xfId="0" applyFont="1" applyFill="1" applyBorder="1" applyAlignment="1">
      <alignment horizontal="right" wrapText="1"/>
    </xf>
    <xf numFmtId="166" fontId="7" fillId="0" borderId="3" xfId="0" applyNumberFormat="1" applyFont="1" applyBorder="1"/>
    <xf numFmtId="166" fontId="12" fillId="0" borderId="5" xfId="0" applyNumberFormat="1" applyFont="1" applyBorder="1"/>
    <xf numFmtId="166" fontId="7" fillId="0" borderId="0" xfId="0" applyNumberFormat="1" applyFont="1"/>
    <xf numFmtId="166" fontId="7" fillId="0" borderId="14" xfId="0" applyNumberFormat="1" applyFont="1" applyBorder="1"/>
    <xf numFmtId="166" fontId="7" fillId="0" borderId="0" xfId="1" applyNumberFormat="1" applyFont="1" applyFill="1" applyBorder="1"/>
    <xf numFmtId="166" fontId="7" fillId="0" borderId="22" xfId="0" applyNumberFormat="1" applyFont="1" applyBorder="1"/>
    <xf numFmtId="166" fontId="12" fillId="0" borderId="0" xfId="1" applyNumberFormat="1" applyFont="1" applyFill="1" applyBorder="1"/>
    <xf numFmtId="166" fontId="12" fillId="0" borderId="22" xfId="0" applyNumberFormat="1" applyFont="1" applyBorder="1"/>
    <xf numFmtId="169" fontId="27" fillId="14" borderId="0" xfId="1" applyNumberFormat="1" applyFont="1" applyFill="1" applyBorder="1"/>
    <xf numFmtId="166" fontId="12" fillId="5" borderId="22" xfId="0" applyNumberFormat="1" applyFont="1" applyFill="1" applyBorder="1" applyAlignment="1">
      <alignment horizontal="left" indent="1"/>
    </xf>
    <xf numFmtId="0" fontId="2" fillId="12" borderId="1" xfId="0" applyFont="1" applyFill="1" applyBorder="1" applyAlignment="1">
      <alignment horizontal="center" vertical="center"/>
    </xf>
    <xf numFmtId="0" fontId="2" fillId="12" borderId="7" xfId="0" applyFont="1" applyFill="1" applyBorder="1" applyAlignment="1">
      <alignment horizontal="center" vertical="center"/>
    </xf>
    <xf numFmtId="0" fontId="2" fillId="12" borderId="8" xfId="0" applyFont="1" applyFill="1" applyBorder="1" applyAlignment="1">
      <alignment horizontal="center" vertical="center"/>
    </xf>
    <xf numFmtId="0" fontId="2" fillId="12" borderId="5" xfId="0" applyFont="1" applyFill="1" applyBorder="1" applyAlignment="1">
      <alignment horizontal="center" vertical="center"/>
    </xf>
    <xf numFmtId="0" fontId="2" fillId="12" borderId="9" xfId="0" applyFont="1" applyFill="1" applyBorder="1" applyAlignment="1">
      <alignment horizontal="center" vertical="center"/>
    </xf>
    <xf numFmtId="0" fontId="2" fillId="12" borderId="10"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12" fillId="0" borderId="0" xfId="0" applyFont="1" applyAlignment="1">
      <alignment horizontal="left" wrapText="1"/>
    </xf>
    <xf numFmtId="0" fontId="2" fillId="6" borderId="1"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10"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1"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2" fillId="11" borderId="1" xfId="0" applyFont="1" applyFill="1" applyBorder="1" applyAlignment="1">
      <alignment horizontal="center" vertical="center"/>
    </xf>
    <xf numFmtId="0" fontId="2" fillId="11" borderId="7" xfId="0" applyFont="1" applyFill="1" applyBorder="1" applyAlignment="1">
      <alignment horizontal="center" vertical="center"/>
    </xf>
    <xf numFmtId="0" fontId="2" fillId="11" borderId="8" xfId="0" applyFont="1" applyFill="1" applyBorder="1" applyAlignment="1">
      <alignment horizontal="center" vertical="center"/>
    </xf>
    <xf numFmtId="0" fontId="2" fillId="11" borderId="5" xfId="0" applyFont="1" applyFill="1" applyBorder="1" applyAlignment="1">
      <alignment horizontal="center" vertical="center"/>
    </xf>
    <xf numFmtId="0" fontId="2" fillId="11" borderId="9" xfId="0" applyFont="1" applyFill="1" applyBorder="1" applyAlignment="1">
      <alignment horizontal="center" vertical="center"/>
    </xf>
    <xf numFmtId="0" fontId="2" fillId="11" borderId="10" xfId="0" applyFont="1" applyFill="1" applyBorder="1" applyAlignment="1">
      <alignment horizontal="center" vertical="center"/>
    </xf>
    <xf numFmtId="0" fontId="8" fillId="11" borderId="1" xfId="0" applyFont="1" applyFill="1" applyBorder="1" applyAlignment="1">
      <alignment horizontal="center" vertical="center"/>
    </xf>
    <xf numFmtId="0" fontId="8" fillId="11" borderId="7" xfId="0" applyFont="1" applyFill="1" applyBorder="1" applyAlignment="1">
      <alignment horizontal="center" vertical="center"/>
    </xf>
    <xf numFmtId="0" fontId="8" fillId="11" borderId="8"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9" xfId="0" applyFont="1" applyFill="1" applyBorder="1" applyAlignment="1">
      <alignment horizontal="center" vertical="center"/>
    </xf>
    <xf numFmtId="0" fontId="8" fillId="11" borderId="10" xfId="0" applyFont="1" applyFill="1" applyBorder="1" applyAlignment="1">
      <alignment horizontal="center" vertical="center"/>
    </xf>
    <xf numFmtId="0" fontId="6" fillId="0" borderId="0" xfId="3" applyAlignment="1">
      <alignment horizontal="left"/>
    </xf>
    <xf numFmtId="0" fontId="12" fillId="0" borderId="0" xfId="0" applyFont="1" applyAlignment="1">
      <alignment wrapText="1"/>
    </xf>
    <xf numFmtId="0" fontId="2" fillId="13" borderId="11" xfId="0" applyFont="1" applyFill="1" applyBorder="1" applyAlignment="1">
      <alignment horizontal="center" vertical="center"/>
    </xf>
    <xf numFmtId="0" fontId="2" fillId="13" borderId="12" xfId="0" applyFont="1" applyFill="1" applyBorder="1" applyAlignment="1">
      <alignment horizontal="center" vertical="center"/>
    </xf>
    <xf numFmtId="0" fontId="2" fillId="13" borderId="13"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8"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9" xfId="0" applyFont="1" applyFill="1" applyBorder="1" applyAlignment="1">
      <alignment horizontal="center" vertical="center"/>
    </xf>
    <xf numFmtId="0" fontId="8" fillId="6" borderId="10" xfId="0" applyFont="1" applyFill="1" applyBorder="1" applyAlignment="1">
      <alignment horizontal="center" vertical="center"/>
    </xf>
    <xf numFmtId="0" fontId="29" fillId="0" borderId="0" xfId="3" applyFont="1"/>
    <xf numFmtId="0" fontId="29" fillId="0" borderId="0" xfId="3" applyFont="1" applyAlignment="1"/>
    <xf numFmtId="0" fontId="28" fillId="0" borderId="0" xfId="0" applyFont="1"/>
  </cellXfs>
  <cellStyles count="18">
    <cellStyle name="Center" xfId="17" xr:uid="{569735F9-479E-4BEB-9452-1B83105FF039}"/>
    <cellStyle name="Comma" xfId="1" builtinId="3"/>
    <cellStyle name="Comma 2" xfId="7" xr:uid="{7B0B818F-A63E-41A4-94EC-2AAA1ED53490}"/>
    <cellStyle name="Comma 3" xfId="9" xr:uid="{5ED8B4DE-F801-41E9-89A0-9BEB5C178156}"/>
    <cellStyle name="Comma 4" xfId="5" xr:uid="{E6AD3F2A-7015-4825-A98E-6BE513993F61}"/>
    <cellStyle name="Hyperlink" xfId="3" builtinId="8"/>
    <cellStyle name="indent-1" xfId="13" xr:uid="{B5A098A3-7E5A-42CA-A378-1A3D4400414A}"/>
    <cellStyle name="indent-2" xfId="12" xr:uid="{5D5F855C-321A-409A-BECE-C3E2BFF66F12}"/>
    <cellStyle name="indent-3" xfId="16" xr:uid="{8F52123A-6514-4D6A-BFE1-CD47144C6205}"/>
    <cellStyle name="indent-4" xfId="15" xr:uid="{D2203378-8837-4B8F-B613-49B6C3E48785}"/>
    <cellStyle name="indent-5" xfId="14" xr:uid="{4FF4DDA2-833B-4144-BD42-AD8FDED73248}"/>
    <cellStyle name="Normal" xfId="0" builtinId="0"/>
    <cellStyle name="Normal 2" xfId="6" xr:uid="{7CE71AB6-D903-440E-B545-14ABA9C3F9C5}"/>
    <cellStyle name="Normal 3" xfId="8" xr:uid="{562B5844-C844-4B4D-BF5C-DA2E070F3B1A}"/>
    <cellStyle name="Percent" xfId="2" builtinId="5"/>
    <cellStyle name="Percent 2" xfId="4" xr:uid="{E56B2860-D305-4C70-BE92-E0E3CADFB46B}"/>
    <cellStyle name="Percent 3" xfId="10" xr:uid="{E7E886ED-8532-45C4-B748-9C498B7C0015}"/>
    <cellStyle name="Right" xfId="11" xr:uid="{86BE5522-A90B-47BD-A48C-B60D0DBDB7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gaines/AppData/Local/Microsoft/Windows/Temporary%20Internet%20Files/Content.Outlook/ETMY3IWQ/CMS-NHE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 A (2)"/>
      <sheetName val="Global Notes"/>
      <sheetName val="3-Spending"/>
      <sheetName val="4-GDP"/>
      <sheetName val="5-PerCap"/>
      <sheetName val="6 Per Enrollee"/>
      <sheetName val="7-MajorPrograms"/>
      <sheetName val="8-OECD"/>
      <sheetName val="9-CatDist"/>
      <sheetName val="Real Dollars - Revised"/>
      <sheetName val="10-Real Dollars-Old"/>
      <sheetName val="10-Real Doll-Dvpt"/>
      <sheetName val="11-Cat Table"/>
      <sheetName val="12-Sponsor-Dist"/>
      <sheetName val="13-SponsorDetail"/>
      <sheetName val="14-SponsorOverTime"/>
      <sheetName val="15-Sponsor Table"/>
      <sheetName val="16-Burden"/>
      <sheetName val="17-Payer-Dist"/>
      <sheetName val="18-Payment-Area"/>
      <sheetName val="19-Payer-Dist-Yrs"/>
      <sheetName val="20-Payer Table"/>
      <sheetName val="21-Payer Mix by Cat"/>
      <sheetName val="22-PvtIns-OOP"/>
      <sheetName val="23-MC-MCaid"/>
      <sheetName val="24-AvgAnnGrwth"/>
      <sheetName val="25-NHE-Inflation"/>
      <sheetName val="26-GDP-NHE"/>
      <sheetName val="27-Growth-by Category"/>
      <sheetName val="27A-Checkerboard"/>
      <sheetName val="28-Growth-Cats-Time"/>
      <sheetName val="29-Growth by Sponsor"/>
      <sheetName val="30-Growth-Spons-Time"/>
      <sheetName val="31-Growth by Payer"/>
      <sheetName val="32-Growth-Payer-Time"/>
      <sheetName val="33-Proj-Payer"/>
      <sheetName val="34New-Drivers"/>
      <sheetName val="App A"/>
      <sheetName val="App A (3)"/>
      <sheetName val="App A- Expanded"/>
      <sheetName val="Appendix A-Dvpt"/>
      <sheetName val="DB-Final"/>
      <sheetName val="DB Format"/>
      <sheetName val="NHE2012-Original"/>
      <sheetName val="Documentation"/>
      <sheetName val="Checkerboard Backup Work"/>
      <sheetName val="7-MajorPrograms-Dvpt"/>
      <sheetName val="Checks-Scratch"/>
    </sheetNames>
    <sheetDataSet>
      <sheetData sheetId="0"/>
      <sheetData sheetId="1">
        <row r="13">
          <cell r="B13" t="str">
            <v xml:space="preserve">Notes:    Health Spending refers to National Health Expenditures.  Projections (P) include the impact of the Affordable Care Act. </v>
          </cell>
        </row>
        <row r="14">
          <cell r="B14" t="str">
            <v>Notes: Health Spending refers to National Health Expenditures. For additional detail on spending categories, see the Appendix. Further definitions available at http://www.cms.gov/Research-Statistics-Data-and-Systems/Statistics-Trends-and-Reports/NationalHealthExpendData/NationalHealthAccountsHistorical.html</v>
          </cell>
        </row>
        <row r="15">
          <cell r="B15" t="str">
            <v>Notes:  Health Spending refers to National Health Expenditures.  May not sum due to rounding.</v>
          </cell>
        </row>
        <row r="16">
          <cell r="B16" t="str">
            <v xml:space="preserve">Source:  Centers for Medicare and Medicaid Services (CMS), Office of the Actuary, National Health Expenditures, 2014 release and 2013 (projections). </v>
          </cell>
        </row>
        <row r="17">
          <cell r="B17" t="str">
            <v xml:space="preserve">Source:  Centers for Medicare and Medicaid Services (CMS), Office of the Actuary, National Health Expenditures, 2014 release.  </v>
          </cell>
        </row>
        <row r="18">
          <cell r="B18" t="str">
            <v>Notes:  Health Spending refers to National Health Expenditures.  Sponsors are the entities that are ultimately responsible for financing the health care bill.  In pre-2011 editions, this publication referred to these as contributors.  Figures may not sum due to rounding.</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ms.gov/Research-Statistics-Data-and-Systems/Statistics-Trends-and-Reports/NationalHealthExpendData/NationalHealthAccountsHistorical.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ms.gov/Research-Statistics-Data-and-Systems/Statistics-Trends-and-Reports/NationalHealthExpendData/NationalHealthAccountsHistorical.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ms.gov/Research-Statistics-Data-and-Systems/Statistics-Trends-and-Reports/NationalHealthExpendData/index.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ms.gov/Research-Statistics-Data-and-Systems/Statistics-Trends-and-Reports/NationalHealthExpendData/NationalHealthAccountsHistorical.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ea.gov/national/health_care_satellite_accoun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62D6C-218E-41B2-80EC-4517BD14EA27}">
  <sheetPr>
    <tabColor theme="9" tint="-0.249977111117893"/>
  </sheetPr>
  <dimension ref="A1:B17"/>
  <sheetViews>
    <sheetView zoomScale="110" zoomScaleNormal="110" workbookViewId="0">
      <selection activeCell="A33" sqref="A33"/>
    </sheetView>
  </sheetViews>
  <sheetFormatPr defaultRowHeight="15" x14ac:dyDescent="0.25"/>
  <cols>
    <col min="1" max="1" width="84.7109375" customWidth="1"/>
    <col min="2" max="2" width="9.85546875" customWidth="1"/>
  </cols>
  <sheetData>
    <row r="1" spans="1:2" ht="18.75" x14ac:dyDescent="0.3">
      <c r="A1" s="16" t="s">
        <v>67</v>
      </c>
    </row>
    <row r="2" spans="1:2" x14ac:dyDescent="0.25">
      <c r="A2" t="s">
        <v>81</v>
      </c>
    </row>
    <row r="4" spans="1:2" ht="18.75" x14ac:dyDescent="0.3">
      <c r="A4" s="1" t="s">
        <v>40</v>
      </c>
    </row>
    <row r="5" spans="1:2" x14ac:dyDescent="0.25">
      <c r="A5" s="3" t="s">
        <v>80</v>
      </c>
    </row>
    <row r="6" spans="1:2" x14ac:dyDescent="0.25">
      <c r="A6" s="4"/>
    </row>
    <row r="7" spans="1:2" ht="18.75" x14ac:dyDescent="0.3">
      <c r="A7" s="1" t="s">
        <v>41</v>
      </c>
    </row>
    <row r="8" spans="1:2" x14ac:dyDescent="0.25">
      <c r="A8" s="3" t="s">
        <v>80</v>
      </c>
    </row>
    <row r="9" spans="1:2" x14ac:dyDescent="0.25">
      <c r="A9" s="4"/>
    </row>
    <row r="10" spans="1:2" ht="18.75" x14ac:dyDescent="0.3">
      <c r="A10" s="1" t="s">
        <v>72</v>
      </c>
    </row>
    <row r="11" spans="1:2" x14ac:dyDescent="0.25">
      <c r="A11" s="17" t="s">
        <v>90</v>
      </c>
      <c r="B11" s="144"/>
    </row>
    <row r="12" spans="1:2" x14ac:dyDescent="0.25">
      <c r="A12" s="4"/>
    </row>
    <row r="13" spans="1:2" ht="18.75" x14ac:dyDescent="0.3">
      <c r="A13" s="1" t="s">
        <v>73</v>
      </c>
    </row>
    <row r="14" spans="1:2" x14ac:dyDescent="0.25">
      <c r="A14" s="14" t="s">
        <v>80</v>
      </c>
    </row>
    <row r="15" spans="1:2" x14ac:dyDescent="0.25">
      <c r="A15" s="32"/>
    </row>
    <row r="16" spans="1:2" ht="18.75" x14ac:dyDescent="0.3">
      <c r="A16" s="1" t="s">
        <v>69</v>
      </c>
    </row>
    <row r="17" spans="1:1" x14ac:dyDescent="0.25">
      <c r="A17" s="18" t="s">
        <v>74</v>
      </c>
    </row>
  </sheetData>
  <pageMargins left="1" right="1"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1086F-6CE5-4BA2-8840-D9545C94F761}">
  <sheetPr>
    <tabColor theme="9" tint="-0.249977111117893"/>
  </sheetPr>
  <dimension ref="A1:I42"/>
  <sheetViews>
    <sheetView zoomScaleNormal="100" workbookViewId="0">
      <selection activeCell="A42" sqref="A42"/>
    </sheetView>
  </sheetViews>
  <sheetFormatPr defaultRowHeight="15" x14ac:dyDescent="0.25"/>
  <cols>
    <col min="1" max="1" width="30" customWidth="1"/>
    <col min="2" max="3" width="10" customWidth="1"/>
    <col min="4" max="4" width="9.85546875" customWidth="1"/>
    <col min="9" max="9" width="11.28515625" customWidth="1"/>
  </cols>
  <sheetData>
    <row r="1" spans="1:9" ht="18.75" x14ac:dyDescent="0.3">
      <c r="A1" s="16" t="s">
        <v>39</v>
      </c>
      <c r="G1" s="19"/>
    </row>
    <row r="2" spans="1:9" x14ac:dyDescent="0.25">
      <c r="A2" s="3" t="s">
        <v>80</v>
      </c>
    </row>
    <row r="4" spans="1:9" x14ac:dyDescent="0.25">
      <c r="A4" s="11"/>
      <c r="B4" s="269" t="s">
        <v>70</v>
      </c>
      <c r="C4" s="270"/>
      <c r="D4" s="270"/>
      <c r="E4" s="270"/>
      <c r="F4" s="270"/>
      <c r="G4" s="270"/>
      <c r="H4" s="270"/>
      <c r="I4" s="271"/>
    </row>
    <row r="5" spans="1:9" ht="15.75" customHeight="1" x14ac:dyDescent="0.25">
      <c r="A5" s="2"/>
      <c r="B5" s="272"/>
      <c r="C5" s="273"/>
      <c r="D5" s="273"/>
      <c r="E5" s="273"/>
      <c r="F5" s="273"/>
      <c r="G5" s="273"/>
      <c r="H5" s="273"/>
      <c r="I5" s="274"/>
    </row>
    <row r="6" spans="1:9" x14ac:dyDescent="0.25">
      <c r="A6" s="33"/>
      <c r="B6" s="34">
        <v>2003</v>
      </c>
      <c r="C6" s="35">
        <v>2013</v>
      </c>
      <c r="D6" s="35">
        <v>2018</v>
      </c>
      <c r="E6" s="35">
        <v>2019</v>
      </c>
      <c r="F6" s="35">
        <v>2020</v>
      </c>
      <c r="G6" s="35">
        <v>2021</v>
      </c>
      <c r="H6" s="35">
        <v>2022</v>
      </c>
      <c r="I6" s="36">
        <v>2023</v>
      </c>
    </row>
    <row r="7" spans="1:9" x14ac:dyDescent="0.25">
      <c r="A7" s="5" t="s">
        <v>2</v>
      </c>
      <c r="B7" s="154">
        <v>1770.4</v>
      </c>
      <c r="C7" s="153">
        <v>2855.9</v>
      </c>
      <c r="D7" s="153">
        <v>3603.8</v>
      </c>
      <c r="E7" s="153">
        <v>3762.1</v>
      </c>
      <c r="F7" s="153">
        <v>4153.8999999999996</v>
      </c>
      <c r="G7" s="153">
        <v>4327.7</v>
      </c>
      <c r="H7" s="153">
        <v>4525.8</v>
      </c>
      <c r="I7" s="160">
        <v>4866.5</v>
      </c>
    </row>
    <row r="8" spans="1:9" x14ac:dyDescent="0.25">
      <c r="A8" s="23" t="s">
        <v>3</v>
      </c>
      <c r="B8" s="145">
        <v>420.3</v>
      </c>
      <c r="C8" s="146">
        <v>559.70000000000005</v>
      </c>
      <c r="D8" s="147">
        <v>684.7</v>
      </c>
      <c r="E8" s="147">
        <v>707.2</v>
      </c>
      <c r="F8" s="147">
        <v>691.9</v>
      </c>
      <c r="G8" s="147">
        <v>754.1</v>
      </c>
      <c r="H8" s="147">
        <v>805.7</v>
      </c>
      <c r="I8" s="148">
        <v>894</v>
      </c>
    </row>
    <row r="9" spans="1:9" x14ac:dyDescent="0.25">
      <c r="A9" s="23" t="s">
        <v>4</v>
      </c>
      <c r="B9" s="145">
        <v>543.6</v>
      </c>
      <c r="C9" s="146">
        <v>827.6</v>
      </c>
      <c r="D9" s="147">
        <v>1020.5</v>
      </c>
      <c r="E9" s="147">
        <v>1063.5</v>
      </c>
      <c r="F9" s="147">
        <v>1077.7</v>
      </c>
      <c r="G9" s="147">
        <v>1144.5999999999999</v>
      </c>
      <c r="H9" s="147">
        <v>1233</v>
      </c>
      <c r="I9" s="148">
        <v>1316.6</v>
      </c>
    </row>
    <row r="10" spans="1:9" x14ac:dyDescent="0.25">
      <c r="A10" s="23" t="s">
        <v>5</v>
      </c>
      <c r="B10" s="145">
        <v>118.7</v>
      </c>
      <c r="C10" s="146">
        <v>205.9</v>
      </c>
      <c r="D10" s="147">
        <v>257.7</v>
      </c>
      <c r="E10" s="147">
        <v>272.60000000000002</v>
      </c>
      <c r="F10" s="147">
        <v>272.10000000000002</v>
      </c>
      <c r="G10" s="147">
        <v>299.5</v>
      </c>
      <c r="H10" s="147">
        <v>291.3</v>
      </c>
      <c r="I10" s="148">
        <v>328.4</v>
      </c>
    </row>
    <row r="11" spans="1:9" x14ac:dyDescent="0.25">
      <c r="A11" s="23" t="s">
        <v>6</v>
      </c>
      <c r="B11" s="145">
        <v>392.5</v>
      </c>
      <c r="C11" s="146">
        <v>759.4</v>
      </c>
      <c r="D11" s="147">
        <v>1044.8</v>
      </c>
      <c r="E11" s="147">
        <v>1108.5999999999999</v>
      </c>
      <c r="F11" s="147">
        <v>1512.1</v>
      </c>
      <c r="G11" s="147">
        <v>1486.1</v>
      </c>
      <c r="H11" s="147">
        <v>1514</v>
      </c>
      <c r="I11" s="148">
        <v>1566.2</v>
      </c>
    </row>
    <row r="12" spans="1:9" x14ac:dyDescent="0.25">
      <c r="A12" s="25" t="s">
        <v>7</v>
      </c>
      <c r="B12" s="149">
        <v>295.3</v>
      </c>
      <c r="C12" s="150">
        <v>503.4</v>
      </c>
      <c r="D12" s="151">
        <v>596</v>
      </c>
      <c r="E12" s="151">
        <v>610.20000000000005</v>
      </c>
      <c r="F12" s="151">
        <v>600.1</v>
      </c>
      <c r="G12" s="151">
        <v>643.4</v>
      </c>
      <c r="H12" s="151">
        <v>681.9</v>
      </c>
      <c r="I12" s="152">
        <v>761.3</v>
      </c>
    </row>
    <row r="15" spans="1:9" x14ac:dyDescent="0.25">
      <c r="A15" s="11"/>
      <c r="B15" s="269" t="s">
        <v>0</v>
      </c>
      <c r="C15" s="270"/>
      <c r="D15" s="270"/>
      <c r="E15" s="270"/>
      <c r="F15" s="270"/>
      <c r="G15" s="270"/>
      <c r="H15" s="270"/>
      <c r="I15" s="271"/>
    </row>
    <row r="16" spans="1:9" x14ac:dyDescent="0.25">
      <c r="A16" s="2"/>
      <c r="B16" s="272"/>
      <c r="C16" s="273"/>
      <c r="D16" s="273"/>
      <c r="E16" s="273"/>
      <c r="F16" s="273"/>
      <c r="G16" s="273"/>
      <c r="H16" s="273"/>
      <c r="I16" s="274"/>
    </row>
    <row r="17" spans="1:9" x14ac:dyDescent="0.25">
      <c r="A17" s="33"/>
      <c r="B17" s="34">
        <v>2003</v>
      </c>
      <c r="C17" s="35">
        <v>2013</v>
      </c>
      <c r="D17" s="35">
        <v>2018</v>
      </c>
      <c r="E17" s="35">
        <v>2019</v>
      </c>
      <c r="F17" s="35">
        <v>2020</v>
      </c>
      <c r="G17" s="35">
        <v>2021</v>
      </c>
      <c r="H17" s="35">
        <v>2022</v>
      </c>
      <c r="I17" s="36">
        <v>2023</v>
      </c>
    </row>
    <row r="18" spans="1:9" x14ac:dyDescent="0.25">
      <c r="A18" s="5" t="s">
        <v>2</v>
      </c>
      <c r="B18" s="159">
        <v>1</v>
      </c>
      <c r="C18" s="59">
        <v>1</v>
      </c>
      <c r="D18" s="59">
        <v>1</v>
      </c>
      <c r="E18" s="59">
        <v>1</v>
      </c>
      <c r="F18" s="59">
        <v>1</v>
      </c>
      <c r="G18" s="59">
        <v>1</v>
      </c>
      <c r="H18" s="59">
        <v>1</v>
      </c>
      <c r="I18" s="155">
        <v>1</v>
      </c>
    </row>
    <row r="19" spans="1:9" x14ac:dyDescent="0.25">
      <c r="A19" s="23" t="s">
        <v>3</v>
      </c>
      <c r="B19" s="39">
        <v>0.23699999999999999</v>
      </c>
      <c r="C19" s="13">
        <v>0.19600000000000001</v>
      </c>
      <c r="D19" s="13">
        <v>0.19</v>
      </c>
      <c r="E19" s="13">
        <v>0.188</v>
      </c>
      <c r="F19" s="13">
        <v>0.16700000000000001</v>
      </c>
      <c r="G19" s="13">
        <v>0.17399999999999999</v>
      </c>
      <c r="H19" s="13">
        <v>0.17799999999999999</v>
      </c>
      <c r="I19" s="40">
        <v>0.184</v>
      </c>
    </row>
    <row r="20" spans="1:9" x14ac:dyDescent="0.25">
      <c r="A20" s="23" t="s">
        <v>4</v>
      </c>
      <c r="B20" s="39">
        <v>0.307</v>
      </c>
      <c r="C20" s="13">
        <v>0.28999999999999998</v>
      </c>
      <c r="D20" s="13">
        <v>0.28300000000000003</v>
      </c>
      <c r="E20" s="13">
        <v>0.28299999999999997</v>
      </c>
      <c r="F20" s="13">
        <v>0.25900000000000001</v>
      </c>
      <c r="G20" s="13">
        <v>0.26400000000000001</v>
      </c>
      <c r="H20" s="13">
        <v>0.27200000000000002</v>
      </c>
      <c r="I20" s="40">
        <v>0.27100000000000002</v>
      </c>
    </row>
    <row r="21" spans="1:9" x14ac:dyDescent="0.25">
      <c r="A21" s="23" t="s">
        <v>5</v>
      </c>
      <c r="B21" s="39">
        <v>6.7000000000000004E-2</v>
      </c>
      <c r="C21" s="13">
        <v>7.1999999999999995E-2</v>
      </c>
      <c r="D21" s="13">
        <v>7.2000000000000008E-2</v>
      </c>
      <c r="E21" s="13">
        <v>7.2000000000000008E-2</v>
      </c>
      <c r="F21" s="13">
        <v>6.5000000000000002E-2</v>
      </c>
      <c r="G21" s="13">
        <v>6.9000000000000006E-2</v>
      </c>
      <c r="H21" s="13">
        <v>6.4000000000000001E-2</v>
      </c>
      <c r="I21" s="40">
        <v>6.7000000000000004E-2</v>
      </c>
    </row>
    <row r="22" spans="1:9" x14ac:dyDescent="0.25">
      <c r="A22" s="23" t="s">
        <v>6</v>
      </c>
      <c r="B22" s="39">
        <v>0.222</v>
      </c>
      <c r="C22" s="13">
        <v>0.26600000000000001</v>
      </c>
      <c r="D22" s="13">
        <v>0.28999999999999998</v>
      </c>
      <c r="E22" s="13">
        <v>0.29499999999999998</v>
      </c>
      <c r="F22" s="13">
        <v>0.36399999999999999</v>
      </c>
      <c r="G22" s="13">
        <v>0.34300000000000003</v>
      </c>
      <c r="H22" s="13">
        <v>0.33500000000000002</v>
      </c>
      <c r="I22" s="40">
        <v>0.32200000000000001</v>
      </c>
    </row>
    <row r="23" spans="1:9" x14ac:dyDescent="0.25">
      <c r="A23" s="25" t="s">
        <v>7</v>
      </c>
      <c r="B23" s="42">
        <v>0.16700000000000001</v>
      </c>
      <c r="C23" s="41">
        <v>0.17599999999999999</v>
      </c>
      <c r="D23" s="41">
        <v>0.16500000000000001</v>
      </c>
      <c r="E23" s="41">
        <v>0.16200000000000001</v>
      </c>
      <c r="F23" s="41">
        <v>0.14399999999999999</v>
      </c>
      <c r="G23" s="41">
        <v>0.14899999999999999</v>
      </c>
      <c r="H23" s="41">
        <v>0.151</v>
      </c>
      <c r="I23" s="43">
        <v>0.156</v>
      </c>
    </row>
    <row r="25" spans="1:9" ht="15" customHeight="1" x14ac:dyDescent="0.25"/>
    <row r="26" spans="1:9" x14ac:dyDescent="0.25">
      <c r="A26" s="11"/>
      <c r="B26" s="323" t="s">
        <v>1</v>
      </c>
      <c r="C26" s="324"/>
      <c r="D26" s="325"/>
      <c r="E26" s="275" t="s">
        <v>11</v>
      </c>
      <c r="F26" s="276"/>
      <c r="G26" s="276"/>
      <c r="H26" s="276"/>
      <c r="I26" s="277"/>
    </row>
    <row r="27" spans="1:9" x14ac:dyDescent="0.25">
      <c r="A27" s="2"/>
      <c r="B27" s="326"/>
      <c r="C27" s="327"/>
      <c r="D27" s="328"/>
      <c r="E27" s="278"/>
      <c r="F27" s="279"/>
      <c r="G27" s="279"/>
      <c r="H27" s="279"/>
      <c r="I27" s="280"/>
    </row>
    <row r="28" spans="1:9" x14ac:dyDescent="0.25">
      <c r="A28" s="33"/>
      <c r="B28" s="37" t="s">
        <v>82</v>
      </c>
      <c r="C28" s="38" t="s">
        <v>83</v>
      </c>
      <c r="D28" s="156" t="s">
        <v>84</v>
      </c>
      <c r="E28" s="34">
        <v>2019</v>
      </c>
      <c r="F28" s="35">
        <v>2020</v>
      </c>
      <c r="G28" s="35">
        <v>2021</v>
      </c>
      <c r="H28" s="35">
        <v>2022</v>
      </c>
      <c r="I28" s="36">
        <v>2023</v>
      </c>
    </row>
    <row r="29" spans="1:9" x14ac:dyDescent="0.25">
      <c r="A29" s="5" t="s">
        <v>2</v>
      </c>
      <c r="B29" s="253">
        <f t="shared" ref="B29:B34" si="0">(I7/B7)^0.05-1</f>
        <v>5.1858368087583262E-2</v>
      </c>
      <c r="C29" s="157">
        <f t="shared" ref="C29:C34" si="1">(I7/C7)^0.1-1</f>
        <v>5.4744751872657593E-2</v>
      </c>
      <c r="D29" s="252">
        <f t="shared" ref="D29:D34" si="2">(I7/D7)^0.2-1</f>
        <v>6.191855504568422E-2</v>
      </c>
      <c r="E29" s="166">
        <v>4.3999999999999997E-2</v>
      </c>
      <c r="F29" s="165">
        <v>0.104</v>
      </c>
      <c r="G29" s="165">
        <v>4.2000000000000003E-2</v>
      </c>
      <c r="H29" s="165">
        <v>4.5999999999999999E-2</v>
      </c>
      <c r="I29" s="167">
        <v>7.4999999999999997E-2</v>
      </c>
    </row>
    <row r="30" spans="1:9" x14ac:dyDescent="0.25">
      <c r="A30" s="23" t="s">
        <v>3</v>
      </c>
      <c r="B30" s="250">
        <f t="shared" si="0"/>
        <v>3.8457928438291322E-2</v>
      </c>
      <c r="C30" s="13">
        <f t="shared" si="1"/>
        <v>4.794435165965405E-2</v>
      </c>
      <c r="D30" s="40">
        <f t="shared" si="2"/>
        <v>5.4793483795146702E-2</v>
      </c>
      <c r="E30" s="39">
        <v>3.3000000000000002E-2</v>
      </c>
      <c r="F30" s="13">
        <v>-2.2000000000000002E-2</v>
      </c>
      <c r="G30" s="13">
        <v>0.09</v>
      </c>
      <c r="H30" s="13">
        <v>6.8000000000000005E-2</v>
      </c>
      <c r="I30" s="40">
        <v>0.11</v>
      </c>
    </row>
    <row r="31" spans="1:9" x14ac:dyDescent="0.25">
      <c r="A31" s="23" t="s">
        <v>4</v>
      </c>
      <c r="B31" s="250">
        <f t="shared" si="0"/>
        <v>4.5222428114552127E-2</v>
      </c>
      <c r="C31" s="13">
        <f t="shared" si="1"/>
        <v>4.7522444082375825E-2</v>
      </c>
      <c r="D31" s="40">
        <f t="shared" si="2"/>
        <v>5.2272373059738531E-2</v>
      </c>
      <c r="E31" s="39">
        <v>4.2000000000000003E-2</v>
      </c>
      <c r="F31" s="13">
        <v>1.3000000000000001E-2</v>
      </c>
      <c r="G31" s="13">
        <v>6.2E-2</v>
      </c>
      <c r="H31" s="13">
        <v>7.6999999999999999E-2</v>
      </c>
      <c r="I31" s="40">
        <v>6.8000000000000005E-2</v>
      </c>
    </row>
    <row r="32" spans="1:9" x14ac:dyDescent="0.25">
      <c r="A32" s="23" t="s">
        <v>5</v>
      </c>
      <c r="B32" s="250">
        <f t="shared" si="0"/>
        <v>5.219836223467933E-2</v>
      </c>
      <c r="C32" s="13">
        <f t="shared" si="1"/>
        <v>4.7791039632509635E-2</v>
      </c>
      <c r="D32" s="40">
        <f t="shared" si="2"/>
        <v>4.968199037221388E-2</v>
      </c>
      <c r="E32" s="39">
        <v>5.7999999999999996E-2</v>
      </c>
      <c r="F32" s="13">
        <v>-2E-3</v>
      </c>
      <c r="G32" s="13">
        <v>0.10099999999999999</v>
      </c>
      <c r="H32" s="13">
        <v>-2.7000000000000003E-2</v>
      </c>
      <c r="I32" s="40">
        <v>0.127</v>
      </c>
    </row>
    <row r="33" spans="1:9" x14ac:dyDescent="0.25">
      <c r="A33" s="23" t="s">
        <v>6</v>
      </c>
      <c r="B33" s="250">
        <f t="shared" si="0"/>
        <v>7.1643608113035384E-2</v>
      </c>
      <c r="C33" s="13">
        <f t="shared" si="1"/>
        <v>7.5072276692330409E-2</v>
      </c>
      <c r="D33" s="40">
        <f t="shared" si="2"/>
        <v>8.4333339769750992E-2</v>
      </c>
      <c r="E33" s="39">
        <v>6.0999999999999999E-2</v>
      </c>
      <c r="F33" s="13">
        <v>0.36399999999999999</v>
      </c>
      <c r="G33" s="13">
        <v>-1.7000000000000001E-2</v>
      </c>
      <c r="H33" s="13">
        <v>1.9E-2</v>
      </c>
      <c r="I33" s="40">
        <v>3.4000000000000002E-2</v>
      </c>
    </row>
    <row r="34" spans="1:9" ht="15" customHeight="1" x14ac:dyDescent="0.25">
      <c r="A34" s="25" t="s">
        <v>7</v>
      </c>
      <c r="B34" s="251">
        <f t="shared" si="0"/>
        <v>4.8490788043481059E-2</v>
      </c>
      <c r="C34" s="41">
        <f t="shared" si="1"/>
        <v>4.2231660503482482E-2</v>
      </c>
      <c r="D34" s="43">
        <f t="shared" si="2"/>
        <v>5.0175576861927196E-2</v>
      </c>
      <c r="E34" s="42">
        <v>2.4E-2</v>
      </c>
      <c r="F34" s="41">
        <v>-1.6E-2</v>
      </c>
      <c r="G34" s="41">
        <v>7.2000000000000008E-2</v>
      </c>
      <c r="H34" s="41">
        <v>0.06</v>
      </c>
      <c r="I34" s="43">
        <v>0.11599999999999999</v>
      </c>
    </row>
    <row r="35" spans="1:9" ht="20.45" customHeight="1" x14ac:dyDescent="0.25">
      <c r="E35" s="212"/>
      <c r="F35" s="213"/>
      <c r="G35" s="213"/>
      <c r="H35" s="213"/>
      <c r="I35" s="214"/>
    </row>
    <row r="36" spans="1:9" ht="20.45" customHeight="1" x14ac:dyDescent="0.25"/>
    <row r="37" spans="1:9" x14ac:dyDescent="0.25">
      <c r="B37" s="12"/>
      <c r="C37" s="12"/>
      <c r="D37" s="13"/>
      <c r="E37" s="13"/>
      <c r="F37" s="13"/>
      <c r="G37" s="13"/>
      <c r="H37" s="13"/>
      <c r="I37" s="13"/>
    </row>
    <row r="38" spans="1:9" ht="21" customHeight="1" x14ac:dyDescent="0.25">
      <c r="A38" s="281" t="s">
        <v>97</v>
      </c>
      <c r="B38" s="281"/>
      <c r="C38" s="281"/>
      <c r="D38" s="281"/>
      <c r="E38" s="281"/>
      <c r="F38" s="281"/>
      <c r="G38" s="281"/>
      <c r="H38" s="281"/>
      <c r="I38" s="281"/>
    </row>
    <row r="39" spans="1:9" ht="21" customHeight="1" x14ac:dyDescent="0.25">
      <c r="A39" s="281"/>
      <c r="B39" s="281"/>
      <c r="C39" s="281"/>
      <c r="D39" s="281"/>
      <c r="E39" s="281"/>
      <c r="F39" s="281"/>
      <c r="G39" s="281"/>
      <c r="H39" s="281"/>
      <c r="I39" s="281"/>
    </row>
    <row r="40" spans="1:9" ht="21" customHeight="1" x14ac:dyDescent="0.25">
      <c r="A40" s="281"/>
      <c r="B40" s="281"/>
      <c r="C40" s="281"/>
      <c r="D40" s="281"/>
      <c r="E40" s="281"/>
      <c r="F40" s="281"/>
      <c r="G40" s="281"/>
      <c r="H40" s="281"/>
      <c r="I40" s="281"/>
    </row>
    <row r="41" spans="1:9" x14ac:dyDescent="0.25">
      <c r="B41" s="9"/>
      <c r="C41" s="9"/>
      <c r="D41" s="9"/>
      <c r="E41" s="9"/>
      <c r="F41" s="9"/>
      <c r="G41" s="9"/>
      <c r="H41" s="9"/>
      <c r="I41" s="9"/>
    </row>
    <row r="42" spans="1:9" x14ac:dyDescent="0.25">
      <c r="A42" s="336" t="s">
        <v>85</v>
      </c>
    </row>
  </sheetData>
  <mergeCells count="5">
    <mergeCell ref="B4:I5"/>
    <mergeCell ref="B15:I16"/>
    <mergeCell ref="E26:I27"/>
    <mergeCell ref="A38:I40"/>
    <mergeCell ref="B26:D27"/>
  </mergeCells>
  <hyperlinks>
    <hyperlink ref="A42" r:id="rId1" display="Source: National Health Expenditure (NHE) historical data, 1960-2016, Centers for Medicare &amp; Medicaid Services., www.cms.gov" xr:uid="{3A30F807-61C1-474F-98A5-00B4D4EA24D0}"/>
  </hyperlinks>
  <pageMargins left="0.7" right="0.7" top="0.75" bottom="0.75" header="0.3" footer="0.3"/>
  <pageSetup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3C7DE-D897-4123-AEB1-65BB4A779D99}">
  <sheetPr>
    <tabColor theme="9" tint="-0.249977111117893"/>
  </sheetPr>
  <dimension ref="A1:J70"/>
  <sheetViews>
    <sheetView topLeftCell="A30" zoomScale="113" zoomScaleNormal="100" workbookViewId="0">
      <selection activeCell="A70" sqref="A70"/>
    </sheetView>
  </sheetViews>
  <sheetFormatPr defaultColWidth="9" defaultRowHeight="15" x14ac:dyDescent="0.25"/>
  <cols>
    <col min="1" max="1" width="35.28515625" customWidth="1"/>
    <col min="2" max="2" width="13.28515625" customWidth="1"/>
    <col min="3" max="9" width="10.28515625" customWidth="1"/>
    <col min="10" max="10" width="9.85546875" customWidth="1"/>
  </cols>
  <sheetData>
    <row r="1" spans="1:10" s="10" customFormat="1" ht="18.75" x14ac:dyDescent="0.3">
      <c r="A1" s="16" t="s">
        <v>38</v>
      </c>
      <c r="J1"/>
    </row>
    <row r="2" spans="1:10" x14ac:dyDescent="0.25">
      <c r="A2" t="s">
        <v>80</v>
      </c>
      <c r="D2" s="44"/>
      <c r="E2" s="44"/>
      <c r="F2" s="44"/>
      <c r="G2" s="44"/>
      <c r="H2" s="44"/>
      <c r="I2" s="44"/>
    </row>
    <row r="3" spans="1:10" x14ac:dyDescent="0.25">
      <c r="A3" s="6"/>
      <c r="B3" s="282" t="s">
        <v>70</v>
      </c>
      <c r="C3" s="283"/>
      <c r="D3" s="283"/>
      <c r="E3" s="283"/>
      <c r="F3" s="283"/>
      <c r="G3" s="283"/>
      <c r="H3" s="283"/>
      <c r="I3" s="284"/>
    </row>
    <row r="4" spans="1:10" x14ac:dyDescent="0.25">
      <c r="A4" s="6"/>
      <c r="B4" s="285"/>
      <c r="C4" s="286"/>
      <c r="D4" s="286"/>
      <c r="E4" s="286"/>
      <c r="F4" s="286"/>
      <c r="G4" s="286"/>
      <c r="H4" s="286"/>
      <c r="I4" s="287"/>
    </row>
    <row r="5" spans="1:10" ht="15" customHeight="1" x14ac:dyDescent="0.25">
      <c r="A5" s="45"/>
      <c r="B5" s="46">
        <v>2003</v>
      </c>
      <c r="C5" s="47">
        <v>2013</v>
      </c>
      <c r="D5" s="47">
        <v>2018</v>
      </c>
      <c r="E5" s="47">
        <v>2019</v>
      </c>
      <c r="F5" s="47">
        <v>2020</v>
      </c>
      <c r="G5" s="47">
        <v>2021</v>
      </c>
      <c r="H5" s="47">
        <v>2022</v>
      </c>
      <c r="I5" s="48">
        <v>2023</v>
      </c>
    </row>
    <row r="6" spans="1:10" x14ac:dyDescent="0.25">
      <c r="A6" s="249" t="s">
        <v>51</v>
      </c>
      <c r="B6" s="254">
        <v>1770.38</v>
      </c>
      <c r="C6" s="255">
        <v>2855.9319999999998</v>
      </c>
      <c r="D6" s="255">
        <v>3603.752</v>
      </c>
      <c r="E6" s="255">
        <v>3762.0540000000001</v>
      </c>
      <c r="F6" s="255">
        <v>4153.8580000000002</v>
      </c>
      <c r="G6" s="255">
        <v>4327.7089999999998</v>
      </c>
      <c r="H6" s="255">
        <v>4525.8450000000003</v>
      </c>
      <c r="I6" s="256">
        <v>4866.4939999999997</v>
      </c>
    </row>
    <row r="7" spans="1:10" x14ac:dyDescent="0.25">
      <c r="A7" s="24" t="s">
        <v>43</v>
      </c>
      <c r="B7" s="75">
        <v>235.149</v>
      </c>
      <c r="C7" s="169">
        <v>330.75700000000001</v>
      </c>
      <c r="D7" s="169">
        <v>386.15699999999998</v>
      </c>
      <c r="E7" s="169">
        <v>403.01600000000002</v>
      </c>
      <c r="F7" s="169">
        <v>398.14400000000001</v>
      </c>
      <c r="G7" s="169">
        <v>440.9</v>
      </c>
      <c r="H7" s="169">
        <v>471.505</v>
      </c>
      <c r="I7" s="76">
        <v>505.68400000000003</v>
      </c>
    </row>
    <row r="8" spans="1:10" x14ac:dyDescent="0.25">
      <c r="A8" s="2" t="s">
        <v>8</v>
      </c>
      <c r="B8" s="75">
        <v>589.25699999999995</v>
      </c>
      <c r="C8" s="169">
        <v>879.29300000000001</v>
      </c>
      <c r="D8" s="169">
        <v>1124.3109999999999</v>
      </c>
      <c r="E8" s="169">
        <v>1152.8710000000001</v>
      </c>
      <c r="F8" s="169">
        <v>1147.923</v>
      </c>
      <c r="G8" s="169">
        <v>1230.3030000000001</v>
      </c>
      <c r="H8" s="169">
        <v>1313.79</v>
      </c>
      <c r="I8" s="76">
        <v>1464.6479999999999</v>
      </c>
    </row>
    <row r="9" spans="1:10" x14ac:dyDescent="0.25">
      <c r="A9" s="248" t="s">
        <v>9</v>
      </c>
      <c r="B9" s="247">
        <v>282.66800000000001</v>
      </c>
      <c r="C9" s="169">
        <v>588.85500000000002</v>
      </c>
      <c r="D9" s="169">
        <v>751.63</v>
      </c>
      <c r="E9" s="169">
        <v>804.52599999999995</v>
      </c>
      <c r="F9" s="169">
        <v>834.64800000000002</v>
      </c>
      <c r="G9" s="169">
        <v>895.58299999999997</v>
      </c>
      <c r="H9" s="169">
        <v>952.46699999999998</v>
      </c>
      <c r="I9" s="76">
        <v>1029.788</v>
      </c>
    </row>
    <row r="10" spans="1:10" x14ac:dyDescent="0.25">
      <c r="A10" s="248" t="s">
        <v>44</v>
      </c>
      <c r="B10" s="247">
        <v>268.96300000000002</v>
      </c>
      <c r="C10" s="169">
        <v>444.976</v>
      </c>
      <c r="D10" s="169">
        <v>596.51599999999996</v>
      </c>
      <c r="E10" s="169">
        <v>615.10900000000004</v>
      </c>
      <c r="F10" s="169">
        <v>672.28599999999994</v>
      </c>
      <c r="G10" s="169">
        <v>736.226</v>
      </c>
      <c r="H10" s="169">
        <v>807.52300000000002</v>
      </c>
      <c r="I10" s="76">
        <v>871.678</v>
      </c>
    </row>
    <row r="11" spans="1:10" x14ac:dyDescent="0.25">
      <c r="A11" s="49" t="s">
        <v>57</v>
      </c>
      <c r="B11" s="75">
        <v>160.79400000000001</v>
      </c>
      <c r="C11" s="169">
        <v>256.69099999999997</v>
      </c>
      <c r="D11" s="169">
        <v>372.28699999999998</v>
      </c>
      <c r="E11" s="169">
        <v>387.738</v>
      </c>
      <c r="F11" s="169">
        <v>460.63600000000002</v>
      </c>
      <c r="G11" s="169">
        <v>514.52700000000004</v>
      </c>
      <c r="H11" s="169">
        <v>570.69899999999996</v>
      </c>
      <c r="I11" s="76">
        <v>591.38599999999997</v>
      </c>
    </row>
    <row r="12" spans="1:10" x14ac:dyDescent="0.25">
      <c r="A12" s="49" t="s">
        <v>60</v>
      </c>
      <c r="B12" s="75">
        <v>108.169</v>
      </c>
      <c r="C12" s="169">
        <v>188.285</v>
      </c>
      <c r="D12" s="169">
        <v>224.22900000000001</v>
      </c>
      <c r="E12" s="169">
        <v>227.37</v>
      </c>
      <c r="F12" s="169">
        <v>211.65</v>
      </c>
      <c r="G12" s="169">
        <v>221.69900000000001</v>
      </c>
      <c r="H12" s="169">
        <v>236.82400000000001</v>
      </c>
      <c r="I12" s="76">
        <v>280.29199999999997</v>
      </c>
    </row>
    <row r="13" spans="1:10" x14ac:dyDescent="0.25">
      <c r="A13" s="2" t="s">
        <v>64</v>
      </c>
      <c r="B13" s="75">
        <v>55.036999999999999</v>
      </c>
      <c r="C13" s="169">
        <v>105.923</v>
      </c>
      <c r="D13" s="169">
        <v>136.542</v>
      </c>
      <c r="E13" s="169">
        <v>145.036</v>
      </c>
      <c r="F13" s="169">
        <v>157.06200000000001</v>
      </c>
      <c r="G13" s="169">
        <v>166.27699999999999</v>
      </c>
      <c r="H13" s="169">
        <v>171.792</v>
      </c>
      <c r="I13" s="76">
        <v>192.50800000000001</v>
      </c>
    </row>
    <row r="14" spans="1:10" x14ac:dyDescent="0.25">
      <c r="A14" s="168" t="s">
        <v>61</v>
      </c>
      <c r="B14" s="75">
        <v>176.52199999999999</v>
      </c>
      <c r="C14" s="169">
        <v>261.57</v>
      </c>
      <c r="D14" s="169">
        <v>316.61200000000002</v>
      </c>
      <c r="E14" s="169">
        <v>334.96499999999997</v>
      </c>
      <c r="F14" s="169">
        <v>503.08199999999999</v>
      </c>
      <c r="G14" s="169">
        <v>428.49900000000002</v>
      </c>
      <c r="H14" s="169">
        <v>374.68799999999999</v>
      </c>
      <c r="I14" s="76">
        <v>403.26</v>
      </c>
    </row>
    <row r="15" spans="1:10" x14ac:dyDescent="0.25">
      <c r="A15" s="49" t="s">
        <v>58</v>
      </c>
      <c r="B15" s="75">
        <v>6.0149999999999997</v>
      </c>
      <c r="C15" s="169">
        <v>12.961</v>
      </c>
      <c r="D15" s="169">
        <v>12.843999999999999</v>
      </c>
      <c r="E15" s="169">
        <v>14.032</v>
      </c>
      <c r="F15" s="169">
        <v>180.56200000000001</v>
      </c>
      <c r="G15" s="169">
        <v>85.363</v>
      </c>
      <c r="H15" s="169">
        <v>33.566000000000003</v>
      </c>
      <c r="I15" s="76">
        <v>15.904999999999999</v>
      </c>
    </row>
    <row r="16" spans="1:10" x14ac:dyDescent="0.25">
      <c r="A16" s="49" t="s">
        <v>59</v>
      </c>
      <c r="B16" s="75">
        <v>170.50700000000001</v>
      </c>
      <c r="C16" s="169">
        <v>248.60899999999998</v>
      </c>
      <c r="D16" s="169">
        <v>303.76800000000003</v>
      </c>
      <c r="E16" s="169">
        <v>320.93299999999999</v>
      </c>
      <c r="F16" s="169">
        <v>322.52</v>
      </c>
      <c r="G16" s="169">
        <v>343.13600000000002</v>
      </c>
      <c r="H16" s="169">
        <v>341.12199999999996</v>
      </c>
      <c r="I16" s="76">
        <v>387.35500000000002</v>
      </c>
    </row>
    <row r="17" spans="1:9" x14ac:dyDescent="0.25">
      <c r="A17" s="2" t="s">
        <v>50</v>
      </c>
      <c r="B17" s="75">
        <v>54.228000000000002</v>
      </c>
      <c r="C17" s="169">
        <v>81.477000000000004</v>
      </c>
      <c r="D17" s="169">
        <v>99.269000000000005</v>
      </c>
      <c r="E17" s="169">
        <v>108.236</v>
      </c>
      <c r="F17" s="169">
        <v>240.77500000000001</v>
      </c>
      <c r="G17" s="169">
        <v>211.387</v>
      </c>
      <c r="H17" s="169">
        <v>206.84899999999999</v>
      </c>
      <c r="I17" s="76">
        <v>160.16999999999999</v>
      </c>
    </row>
    <row r="18" spans="1:9" x14ac:dyDescent="0.25">
      <c r="A18" s="50" t="s">
        <v>57</v>
      </c>
      <c r="B18" s="75">
        <v>8.8989999999999991</v>
      </c>
      <c r="C18" s="169">
        <v>10.333</v>
      </c>
      <c r="D18" s="169">
        <v>12.055</v>
      </c>
      <c r="E18" s="169">
        <v>13.292</v>
      </c>
      <c r="F18" s="169">
        <v>139.26499999999999</v>
      </c>
      <c r="G18" s="169">
        <v>101.10599999999999</v>
      </c>
      <c r="H18" s="169">
        <v>90.206000000000003</v>
      </c>
      <c r="I18" s="76">
        <v>37.561</v>
      </c>
    </row>
    <row r="19" spans="1:9" x14ac:dyDescent="0.25">
      <c r="A19" s="50" t="s">
        <v>60</v>
      </c>
      <c r="B19" s="75">
        <v>45.329000000000001</v>
      </c>
      <c r="C19" s="169">
        <v>71.144000000000005</v>
      </c>
      <c r="D19" s="169">
        <v>87.213999999999999</v>
      </c>
      <c r="E19" s="169">
        <v>94.944999999999993</v>
      </c>
      <c r="F19" s="169">
        <v>101.51</v>
      </c>
      <c r="G19" s="169">
        <v>110.28100000000001</v>
      </c>
      <c r="H19" s="169">
        <v>116.643</v>
      </c>
      <c r="I19" s="76">
        <v>122.61</v>
      </c>
    </row>
    <row r="20" spans="1:9" x14ac:dyDescent="0.25">
      <c r="A20" s="51" t="s">
        <v>10</v>
      </c>
      <c r="B20" s="77">
        <v>108.556</v>
      </c>
      <c r="C20" s="78">
        <v>163.08000000000001</v>
      </c>
      <c r="D20" s="78">
        <v>192.715</v>
      </c>
      <c r="E20" s="78">
        <v>198.29499999999999</v>
      </c>
      <c r="F20" s="78">
        <v>199.93700000000001</v>
      </c>
      <c r="G20" s="78">
        <v>218.53399999999999</v>
      </c>
      <c r="H20" s="78">
        <v>227.23</v>
      </c>
      <c r="I20" s="79">
        <v>238.75700000000001</v>
      </c>
    </row>
    <row r="21" spans="1:9" x14ac:dyDescent="0.25">
      <c r="B21" s="52"/>
      <c r="C21" s="52"/>
      <c r="D21" s="52"/>
      <c r="E21" s="52"/>
      <c r="F21" s="52"/>
      <c r="G21" s="52"/>
      <c r="H21" s="52"/>
      <c r="I21" s="52"/>
    </row>
    <row r="22" spans="1:9" x14ac:dyDescent="0.25">
      <c r="B22" s="52"/>
      <c r="C22" s="52"/>
      <c r="D22" s="52"/>
      <c r="E22" s="52"/>
      <c r="F22" s="52"/>
      <c r="G22" s="52"/>
      <c r="H22" s="52"/>
      <c r="I22" s="52"/>
    </row>
    <row r="23" spans="1:9" x14ac:dyDescent="0.25">
      <c r="B23" s="52"/>
      <c r="C23" s="52"/>
      <c r="D23" s="52"/>
      <c r="E23" s="52"/>
      <c r="F23" s="52"/>
      <c r="G23" s="52"/>
      <c r="H23" s="52"/>
      <c r="I23" s="52"/>
    </row>
    <row r="25" spans="1:9" x14ac:dyDescent="0.25">
      <c r="A25" s="6"/>
      <c r="B25" s="282" t="s">
        <v>0</v>
      </c>
      <c r="C25" s="283"/>
      <c r="D25" s="283"/>
      <c r="E25" s="283"/>
      <c r="F25" s="283"/>
      <c r="G25" s="283"/>
      <c r="H25" s="283"/>
      <c r="I25" s="284"/>
    </row>
    <row r="26" spans="1:9" x14ac:dyDescent="0.25">
      <c r="A26" s="6"/>
      <c r="B26" s="285"/>
      <c r="C26" s="286"/>
      <c r="D26" s="286"/>
      <c r="E26" s="286"/>
      <c r="F26" s="286"/>
      <c r="G26" s="286"/>
      <c r="H26" s="286"/>
      <c r="I26" s="287"/>
    </row>
    <row r="27" spans="1:9" x14ac:dyDescent="0.25">
      <c r="A27" s="45"/>
      <c r="B27" s="46">
        <v>2003</v>
      </c>
      <c r="C27" s="47">
        <v>2013</v>
      </c>
      <c r="D27" s="47">
        <v>2018</v>
      </c>
      <c r="E27" s="47">
        <v>2019</v>
      </c>
      <c r="F27" s="47">
        <v>2020</v>
      </c>
      <c r="G27" s="47">
        <v>2021</v>
      </c>
      <c r="H27" s="47">
        <v>2022</v>
      </c>
      <c r="I27" s="48">
        <v>2023</v>
      </c>
    </row>
    <row r="28" spans="1:9" x14ac:dyDescent="0.25">
      <c r="A28" s="15" t="s">
        <v>51</v>
      </c>
      <c r="B28" s="161">
        <f>B6/B$6</f>
        <v>1</v>
      </c>
      <c r="C28" s="162">
        <f t="shared" ref="C28:H28" si="0">C6/C$6</f>
        <v>1</v>
      </c>
      <c r="D28" s="162">
        <f>D6/D$6</f>
        <v>1</v>
      </c>
      <c r="E28" s="162">
        <f>E6/E$6</f>
        <v>1</v>
      </c>
      <c r="F28" s="162">
        <f t="shared" si="0"/>
        <v>1</v>
      </c>
      <c r="G28" s="162">
        <f t="shared" si="0"/>
        <v>1</v>
      </c>
      <c r="H28" s="162">
        <f t="shared" si="0"/>
        <v>1</v>
      </c>
      <c r="I28" s="163">
        <f>I6/I$6</f>
        <v>1</v>
      </c>
    </row>
    <row r="29" spans="1:9" x14ac:dyDescent="0.25">
      <c r="A29" s="24" t="s">
        <v>43</v>
      </c>
      <c r="B29" s="67">
        <f>B7/B$6</f>
        <v>0.13282402648019068</v>
      </c>
      <c r="C29" s="68">
        <f>C7/C$6</f>
        <v>0.11581403198675599</v>
      </c>
      <c r="D29" s="68">
        <f t="shared" ref="B29:I42" si="1">D7/D$6</f>
        <v>0.10715415489190155</v>
      </c>
      <c r="E29" s="68">
        <f t="shared" si="1"/>
        <v>0.10712658563646349</v>
      </c>
      <c r="F29" s="68">
        <f>F7/F$6</f>
        <v>9.5849208133739761E-2</v>
      </c>
      <c r="G29" s="68">
        <f t="shared" si="1"/>
        <v>0.10187838415198434</v>
      </c>
      <c r="H29" s="68">
        <f>H7/H$6</f>
        <v>0.10418054529043747</v>
      </c>
      <c r="I29" s="69">
        <f>I7/I$6</f>
        <v>0.10391135795091909</v>
      </c>
    </row>
    <row r="30" spans="1:9" x14ac:dyDescent="0.25">
      <c r="A30" s="2" t="s">
        <v>8</v>
      </c>
      <c r="B30" s="67">
        <f>B8/B$6</f>
        <v>0.33284210169568113</v>
      </c>
      <c r="C30" s="68">
        <f t="shared" si="1"/>
        <v>0.30788303082846513</v>
      </c>
      <c r="D30" s="68">
        <f>D8/D$6</f>
        <v>0.31198345502132219</v>
      </c>
      <c r="E30" s="68">
        <f t="shared" si="1"/>
        <v>0.3064472227139749</v>
      </c>
      <c r="F30" s="68">
        <f t="shared" si="1"/>
        <v>0.27635104522109327</v>
      </c>
      <c r="G30" s="68">
        <f t="shared" si="1"/>
        <v>0.28428505705905832</v>
      </c>
      <c r="H30" s="68">
        <f t="shared" si="1"/>
        <v>0.29028612336480808</v>
      </c>
      <c r="I30" s="69">
        <f>I8/I$6</f>
        <v>0.30096574659292707</v>
      </c>
    </row>
    <row r="31" spans="1:9" x14ac:dyDescent="0.25">
      <c r="A31" s="2" t="s">
        <v>9</v>
      </c>
      <c r="B31" s="67">
        <f>B9/B$6</f>
        <v>0.15966515663303923</v>
      </c>
      <c r="C31" s="68">
        <f t="shared" si="1"/>
        <v>0.20618663189459696</v>
      </c>
      <c r="D31" s="68">
        <f t="shared" si="1"/>
        <v>0.20856873613944579</v>
      </c>
      <c r="E31" s="68">
        <f>E9/E$6</f>
        <v>0.21385285803978357</v>
      </c>
      <c r="F31" s="68">
        <f t="shared" si="1"/>
        <v>0.20093320474604573</v>
      </c>
      <c r="G31" s="68">
        <f t="shared" si="1"/>
        <v>0.20694159427077929</v>
      </c>
      <c r="H31" s="68">
        <f t="shared" si="1"/>
        <v>0.21045064512814732</v>
      </c>
      <c r="I31" s="69">
        <f t="shared" si="1"/>
        <v>0.21160778170074804</v>
      </c>
    </row>
    <row r="32" spans="1:9" x14ac:dyDescent="0.25">
      <c r="A32" s="2" t="s">
        <v>44</v>
      </c>
      <c r="B32" s="67">
        <f t="shared" si="1"/>
        <v>0.15192388074876581</v>
      </c>
      <c r="C32" s="68">
        <f t="shared" si="1"/>
        <v>0.155807631274134</v>
      </c>
      <c r="D32" s="68">
        <f t="shared" si="1"/>
        <v>0.16552637362393416</v>
      </c>
      <c r="E32" s="68">
        <f t="shared" si="1"/>
        <v>0.16350350101301045</v>
      </c>
      <c r="F32" s="68">
        <f t="shared" si="1"/>
        <v>0.16184616806833549</v>
      </c>
      <c r="G32" s="68">
        <f t="shared" si="1"/>
        <v>0.17011910920997692</v>
      </c>
      <c r="H32" s="68">
        <f t="shared" si="1"/>
        <v>0.17842480244020728</v>
      </c>
      <c r="I32" s="69">
        <f>I10/I$6</f>
        <v>0.17911827282639206</v>
      </c>
    </row>
    <row r="33" spans="1:10" x14ac:dyDescent="0.25">
      <c r="A33" s="49" t="s">
        <v>57</v>
      </c>
      <c r="B33" s="67">
        <f t="shared" si="1"/>
        <v>9.0824568736655412E-2</v>
      </c>
      <c r="C33" s="68">
        <f>C11/C$6</f>
        <v>8.987994111904625E-2</v>
      </c>
      <c r="D33" s="68">
        <f t="shared" si="1"/>
        <v>0.10330538838410634</v>
      </c>
      <c r="E33" s="68">
        <f t="shared" si="1"/>
        <v>0.10306550623675258</v>
      </c>
      <c r="F33" s="68">
        <f t="shared" si="1"/>
        <v>0.11089353559991699</v>
      </c>
      <c r="G33" s="68">
        <f t="shared" si="1"/>
        <v>0.1188913117772013</v>
      </c>
      <c r="H33" s="68">
        <f t="shared" si="1"/>
        <v>0.12609777842590719</v>
      </c>
      <c r="I33" s="69">
        <f t="shared" si="1"/>
        <v>0.12152198276623787</v>
      </c>
    </row>
    <row r="34" spans="1:10" x14ac:dyDescent="0.25">
      <c r="A34" s="49" t="s">
        <v>60</v>
      </c>
      <c r="B34" s="67">
        <f>B12/B$6</f>
        <v>6.1099312012110392E-2</v>
      </c>
      <c r="C34" s="68">
        <f t="shared" si="1"/>
        <v>6.5927690155087731E-2</v>
      </c>
      <c r="D34" s="68">
        <f t="shared" si="1"/>
        <v>6.2220985239827831E-2</v>
      </c>
      <c r="E34" s="68">
        <f>E12/E$6</f>
        <v>6.0437728964018063E-2</v>
      </c>
      <c r="F34" s="68">
        <f t="shared" si="1"/>
        <v>5.0952632468418517E-2</v>
      </c>
      <c r="G34" s="68">
        <f t="shared" si="1"/>
        <v>5.122779743277564E-2</v>
      </c>
      <c r="H34" s="68">
        <f>H12/H$6</f>
        <v>5.2327024014300089E-2</v>
      </c>
      <c r="I34" s="69">
        <f t="shared" si="1"/>
        <v>5.7596290060154189E-2</v>
      </c>
    </row>
    <row r="35" spans="1:10" x14ac:dyDescent="0.25">
      <c r="A35" s="2" t="s">
        <v>64</v>
      </c>
      <c r="B35" s="67">
        <f>B13/B$6</f>
        <v>3.108767609213841E-2</v>
      </c>
      <c r="C35" s="68">
        <f t="shared" si="1"/>
        <v>3.7088768219971625E-2</v>
      </c>
      <c r="D35" s="68">
        <f t="shared" si="1"/>
        <v>3.7888844737373716E-2</v>
      </c>
      <c r="E35" s="68">
        <f t="shared" si="1"/>
        <v>3.8552344012074254E-2</v>
      </c>
      <c r="F35" s="68">
        <f t="shared" si="1"/>
        <v>3.7811114390525626E-2</v>
      </c>
      <c r="G35" s="68">
        <f t="shared" si="1"/>
        <v>3.8421483514718753E-2</v>
      </c>
      <c r="H35" s="68">
        <f t="shared" si="1"/>
        <v>3.7957994584436716E-2</v>
      </c>
      <c r="I35" s="69">
        <f>I13/I$6</f>
        <v>3.9557841846717581E-2</v>
      </c>
    </row>
    <row r="36" spans="1:10" x14ac:dyDescent="0.25">
      <c r="A36" s="14" t="s">
        <v>61</v>
      </c>
      <c r="B36" s="67">
        <f t="shared" si="1"/>
        <v>9.9708537150216325E-2</v>
      </c>
      <c r="C36" s="68">
        <f t="shared" si="1"/>
        <v>9.1588315127951236E-2</v>
      </c>
      <c r="D36" s="68">
        <f t="shared" si="1"/>
        <v>8.7856212081186505E-2</v>
      </c>
      <c r="E36" s="68">
        <f t="shared" si="1"/>
        <v>8.9037796905626548E-2</v>
      </c>
      <c r="F36" s="68">
        <f t="shared" si="1"/>
        <v>0.12111198793988624</v>
      </c>
      <c r="G36" s="68">
        <f>G14/G$6</f>
        <v>9.9012895737675535E-2</v>
      </c>
      <c r="H36" s="68">
        <f t="shared" si="1"/>
        <v>8.2788517945267676E-2</v>
      </c>
      <c r="I36" s="69">
        <f t="shared" si="1"/>
        <v>8.2864583825645322E-2</v>
      </c>
    </row>
    <row r="37" spans="1:10" x14ac:dyDescent="0.25">
      <c r="A37" s="49" t="s">
        <v>58</v>
      </c>
      <c r="B37" s="67">
        <f t="shared" si="1"/>
        <v>3.3975756617223418E-3</v>
      </c>
      <c r="C37" s="68">
        <f t="shared" si="1"/>
        <v>4.538273320233115E-3</v>
      </c>
      <c r="D37" s="68">
        <f t="shared" si="1"/>
        <v>3.5640632318761113E-3</v>
      </c>
      <c r="E37" s="68">
        <f t="shared" si="1"/>
        <v>3.7298773489163098E-3</v>
      </c>
      <c r="F37" s="68">
        <f t="shared" si="1"/>
        <v>4.3468505663891259E-2</v>
      </c>
      <c r="G37" s="68">
        <f t="shared" si="1"/>
        <v>1.9724755060934088E-2</v>
      </c>
      <c r="H37" s="68">
        <f t="shared" si="1"/>
        <v>7.4165155899064156E-3</v>
      </c>
      <c r="I37" s="69">
        <f t="shared" si="1"/>
        <v>3.2682666412411072E-3</v>
      </c>
    </row>
    <row r="38" spans="1:10" x14ac:dyDescent="0.25">
      <c r="A38" s="49" t="s">
        <v>59</v>
      </c>
      <c r="B38" s="67">
        <f t="shared" si="1"/>
        <v>9.6310961488493996E-2</v>
      </c>
      <c r="C38" s="68">
        <f t="shared" si="1"/>
        <v>8.7050041807718109E-2</v>
      </c>
      <c r="D38" s="68">
        <f t="shared" si="1"/>
        <v>8.4292148849310397E-2</v>
      </c>
      <c r="E38" s="68">
        <f t="shared" si="1"/>
        <v>8.5307919556710243E-2</v>
      </c>
      <c r="F38" s="68">
        <f t="shared" si="1"/>
        <v>7.7643482275994977E-2</v>
      </c>
      <c r="G38" s="68">
        <f t="shared" si="1"/>
        <v>7.9288140676741448E-2</v>
      </c>
      <c r="H38" s="68">
        <f t="shared" si="1"/>
        <v>7.5372002355361248E-2</v>
      </c>
      <c r="I38" s="69">
        <f t="shared" si="1"/>
        <v>7.9596317184404228E-2</v>
      </c>
    </row>
    <row r="39" spans="1:10" x14ac:dyDescent="0.25">
      <c r="A39" s="2" t="s">
        <v>50</v>
      </c>
      <c r="B39" s="67">
        <f t="shared" si="1"/>
        <v>3.0630712050520228E-2</v>
      </c>
      <c r="C39" s="68">
        <f t="shared" si="1"/>
        <v>2.8529040607409423E-2</v>
      </c>
      <c r="D39" s="68">
        <f t="shared" si="1"/>
        <v>2.7546013155178271E-2</v>
      </c>
      <c r="E39" s="68">
        <f t="shared" si="1"/>
        <v>2.8770453587322244E-2</v>
      </c>
      <c r="F39" s="68">
        <f t="shared" si="1"/>
        <v>5.7964186546579109E-2</v>
      </c>
      <c r="G39" s="68">
        <f t="shared" si="1"/>
        <v>4.8845012453471344E-2</v>
      </c>
      <c r="H39" s="68">
        <f t="shared" si="1"/>
        <v>4.5703951416807241E-2</v>
      </c>
      <c r="I39" s="69">
        <f>I17/I$6</f>
        <v>3.2912811564136314E-2</v>
      </c>
    </row>
    <row r="40" spans="1:10" x14ac:dyDescent="0.25">
      <c r="A40" s="50" t="s">
        <v>48</v>
      </c>
      <c r="B40" s="67">
        <f>B18/B$6</f>
        <v>5.0266044578000197E-3</v>
      </c>
      <c r="C40" s="68">
        <f t="shared" si="1"/>
        <v>3.6180833437210692E-3</v>
      </c>
      <c r="D40" s="68">
        <f t="shared" si="1"/>
        <v>3.3451247477628873E-3</v>
      </c>
      <c r="E40" s="68">
        <f t="shared" si="1"/>
        <v>3.5331762914620575E-3</v>
      </c>
      <c r="F40" s="68">
        <f t="shared" si="1"/>
        <v>3.3526663646181447E-2</v>
      </c>
      <c r="G40" s="68">
        <f t="shared" si="1"/>
        <v>2.3362476543593851E-2</v>
      </c>
      <c r="H40" s="68">
        <f t="shared" si="1"/>
        <v>1.9931305645686053E-2</v>
      </c>
      <c r="I40" s="69">
        <f>I18/I$6</f>
        <v>7.7182875392428308E-3</v>
      </c>
    </row>
    <row r="41" spans="1:10" x14ac:dyDescent="0.25">
      <c r="A41" s="50" t="s">
        <v>49</v>
      </c>
      <c r="B41" s="67">
        <f t="shared" si="1"/>
        <v>2.5604107592720207E-2</v>
      </c>
      <c r="C41" s="68">
        <f t="shared" si="1"/>
        <v>2.4910957263688353E-2</v>
      </c>
      <c r="D41" s="68">
        <f t="shared" si="1"/>
        <v>2.4200888407415383E-2</v>
      </c>
      <c r="E41" s="68">
        <f t="shared" si="1"/>
        <v>2.5237543108099988E-2</v>
      </c>
      <c r="F41" s="68">
        <f t="shared" si="1"/>
        <v>2.4437522900397655E-2</v>
      </c>
      <c r="G41" s="68">
        <f t="shared" si="1"/>
        <v>2.5482535909877493E-2</v>
      </c>
      <c r="H41" s="68">
        <f>H19/H$6</f>
        <v>2.5772645771121191E-2</v>
      </c>
      <c r="I41" s="69">
        <f t="shared" si="1"/>
        <v>2.5194729511636101E-2</v>
      </c>
    </row>
    <row r="42" spans="1:10" x14ac:dyDescent="0.25">
      <c r="A42" s="51" t="s">
        <v>10</v>
      </c>
      <c r="B42" s="70">
        <f>B20/B$6</f>
        <v>6.1317909149448138E-2</v>
      </c>
      <c r="C42" s="71">
        <f t="shared" si="1"/>
        <v>5.7102199912322849E-2</v>
      </c>
      <c r="D42" s="71">
        <f t="shared" si="1"/>
        <v>5.3476210349657806E-2</v>
      </c>
      <c r="E42" s="71">
        <f t="shared" si="1"/>
        <v>5.2709238091744555E-2</v>
      </c>
      <c r="F42" s="71">
        <f t="shared" si="1"/>
        <v>4.8132844213740575E-2</v>
      </c>
      <c r="G42" s="71">
        <f t="shared" si="1"/>
        <v>5.0496463602335555E-2</v>
      </c>
      <c r="H42" s="71">
        <f t="shared" si="1"/>
        <v>5.0207198876673853E-2</v>
      </c>
      <c r="I42" s="72">
        <f>I20/I$6</f>
        <v>4.9061398205771961E-2</v>
      </c>
    </row>
    <row r="43" spans="1:10" x14ac:dyDescent="0.25">
      <c r="A43" s="6"/>
      <c r="B43" s="164"/>
      <c r="C43" s="164"/>
      <c r="D43" s="164"/>
      <c r="E43" s="164"/>
      <c r="F43" s="164"/>
      <c r="G43" s="164"/>
      <c r="H43" s="164"/>
      <c r="I43" s="164"/>
      <c r="J43" s="158"/>
    </row>
    <row r="44" spans="1:10" x14ac:dyDescent="0.25">
      <c r="A44" s="60"/>
      <c r="B44" s="61"/>
      <c r="C44" s="61"/>
      <c r="D44" s="61"/>
      <c r="E44" s="61"/>
      <c r="F44" s="61"/>
      <c r="G44" s="61"/>
      <c r="H44" s="61"/>
      <c r="I44" s="61"/>
    </row>
    <row r="45" spans="1:10" x14ac:dyDescent="0.25">
      <c r="A45" s="6"/>
    </row>
    <row r="46" spans="1:10" x14ac:dyDescent="0.25">
      <c r="A46" s="6"/>
    </row>
    <row r="47" spans="1:10" x14ac:dyDescent="0.25">
      <c r="A47" s="6"/>
      <c r="B47" s="329" t="s">
        <v>1</v>
      </c>
      <c r="C47" s="330"/>
      <c r="D47" s="331"/>
      <c r="E47" s="282" t="s">
        <v>96</v>
      </c>
      <c r="F47" s="283"/>
      <c r="G47" s="283"/>
      <c r="H47" s="283"/>
      <c r="I47" s="284"/>
    </row>
    <row r="48" spans="1:10" ht="15.75" customHeight="1" x14ac:dyDescent="0.25">
      <c r="A48" s="6"/>
      <c r="B48" s="332"/>
      <c r="C48" s="333"/>
      <c r="D48" s="334"/>
      <c r="E48" s="285"/>
      <c r="F48" s="286"/>
      <c r="G48" s="286"/>
      <c r="H48" s="286"/>
      <c r="I48" s="287"/>
    </row>
    <row r="49" spans="1:9" x14ac:dyDescent="0.25">
      <c r="A49" s="45"/>
      <c r="B49" s="62" t="s">
        <v>86</v>
      </c>
      <c r="C49" s="63" t="s">
        <v>87</v>
      </c>
      <c r="D49" s="63" t="s">
        <v>88</v>
      </c>
      <c r="E49" s="46">
        <v>2019</v>
      </c>
      <c r="F49" s="47">
        <v>2020</v>
      </c>
      <c r="G49" s="47">
        <v>2021</v>
      </c>
      <c r="H49" s="47">
        <v>2022</v>
      </c>
      <c r="I49" s="48">
        <v>2023</v>
      </c>
    </row>
    <row r="50" spans="1:9" x14ac:dyDescent="0.25">
      <c r="A50" s="15" t="s">
        <v>51</v>
      </c>
      <c r="B50" s="64">
        <f>(I6/B6)^0.05-1</f>
        <v>5.1858897384223779E-2</v>
      </c>
      <c r="C50" s="65">
        <f>(I6/C6)^0.1-1</f>
        <v>5.4743440010319278E-2</v>
      </c>
      <c r="D50" s="66">
        <f>(I6/D6)^0.2-1</f>
        <v>6.1921122012426499E-2</v>
      </c>
      <c r="E50" s="183">
        <f t="shared" ref="E50:I51" si="2">(E6-D6)/D6</f>
        <v>4.3926996086301205E-2</v>
      </c>
      <c r="F50" s="184">
        <f t="shared" si="2"/>
        <v>0.10414629880379178</v>
      </c>
      <c r="G50" s="184">
        <f t="shared" si="2"/>
        <v>4.1852899160250458E-2</v>
      </c>
      <c r="H50" s="184">
        <f t="shared" si="2"/>
        <v>4.5783115269534165E-2</v>
      </c>
      <c r="I50" s="185">
        <f t="shared" si="2"/>
        <v>7.5267491485015381E-2</v>
      </c>
    </row>
    <row r="51" spans="1:9" x14ac:dyDescent="0.25">
      <c r="A51" s="24" t="s">
        <v>43</v>
      </c>
      <c r="B51" s="67">
        <f t="shared" ref="B51:B64" si="3">(I7/B7)^0.05-1</f>
        <v>3.9026929678511069E-2</v>
      </c>
      <c r="C51" s="68">
        <f t="shared" ref="C51:C64" si="4">(I7/C7)^0.1-1</f>
        <v>4.3366808452633299E-2</v>
      </c>
      <c r="D51" s="69">
        <f>(I7/D7)^0.2-1</f>
        <v>5.5414508853413924E-2</v>
      </c>
      <c r="E51" s="166">
        <f t="shared" si="2"/>
        <v>4.3658408367581163E-2</v>
      </c>
      <c r="F51" s="165">
        <f t="shared" si="2"/>
        <v>-1.20888500704687E-2</v>
      </c>
      <c r="G51" s="165">
        <f t="shared" si="2"/>
        <v>0.10738828162674804</v>
      </c>
      <c r="H51" s="165">
        <f t="shared" si="2"/>
        <v>6.9414833295531914E-2</v>
      </c>
      <c r="I51" s="167">
        <f t="shared" si="2"/>
        <v>7.2489157060900797E-2</v>
      </c>
    </row>
    <row r="52" spans="1:9" x14ac:dyDescent="0.25">
      <c r="A52" s="2" t="s">
        <v>8</v>
      </c>
      <c r="B52" s="67">
        <f t="shared" si="3"/>
        <v>4.6577576791802189E-2</v>
      </c>
      <c r="C52" s="68">
        <f t="shared" si="4"/>
        <v>5.2349416791758863E-2</v>
      </c>
      <c r="D52" s="69">
        <f t="shared" ref="D52:D64" si="5">(I8/D8)^0.2-1</f>
        <v>5.4312512288666071E-2</v>
      </c>
      <c r="E52" s="166">
        <f t="shared" ref="E52:I64" si="6">(E8-D8)/D8</f>
        <v>2.5402224117704243E-2</v>
      </c>
      <c r="F52" s="165">
        <f t="shared" si="6"/>
        <v>-4.2918938892556862E-3</v>
      </c>
      <c r="G52" s="165">
        <f t="shared" si="6"/>
        <v>7.1764395347074766E-2</v>
      </c>
      <c r="H52" s="165">
        <f t="shared" si="6"/>
        <v>6.7858893297016956E-2</v>
      </c>
      <c r="I52" s="167">
        <f t="shared" si="6"/>
        <v>0.1148265704564656</v>
      </c>
    </row>
    <row r="53" spans="1:9" x14ac:dyDescent="0.25">
      <c r="A53" s="2" t="s">
        <v>9</v>
      </c>
      <c r="B53" s="67">
        <f t="shared" si="3"/>
        <v>6.6776792241817873E-2</v>
      </c>
      <c r="C53" s="68">
        <f t="shared" si="4"/>
        <v>5.7484342986087622E-2</v>
      </c>
      <c r="D53" s="69">
        <f t="shared" si="5"/>
        <v>6.4997882227888271E-2</v>
      </c>
      <c r="E53" s="166">
        <f t="shared" si="6"/>
        <v>7.0375051554621232E-2</v>
      </c>
      <c r="F53" s="165">
        <f t="shared" si="6"/>
        <v>3.7440679356540461E-2</v>
      </c>
      <c r="G53" s="165">
        <f t="shared" si="6"/>
        <v>7.300682443377321E-2</v>
      </c>
      <c r="H53" s="165">
        <f t="shared" si="6"/>
        <v>6.3516167680717495E-2</v>
      </c>
      <c r="I53" s="167">
        <f t="shared" si="6"/>
        <v>8.1179715412712489E-2</v>
      </c>
    </row>
    <row r="54" spans="1:9" x14ac:dyDescent="0.25">
      <c r="A54" s="2" t="s">
        <v>44</v>
      </c>
      <c r="B54" s="67">
        <f t="shared" si="3"/>
        <v>6.0554954706224295E-2</v>
      </c>
      <c r="C54" s="68">
        <f t="shared" si="4"/>
        <v>6.9552112242915909E-2</v>
      </c>
      <c r="D54" s="69">
        <f t="shared" si="5"/>
        <v>7.881455611531818E-2</v>
      </c>
      <c r="E54" s="166">
        <f t="shared" si="6"/>
        <v>3.1169323203401208E-2</v>
      </c>
      <c r="F54" s="165">
        <f t="shared" si="6"/>
        <v>9.2954256887803469E-2</v>
      </c>
      <c r="G54" s="165">
        <f t="shared" si="6"/>
        <v>9.5108331870662283E-2</v>
      </c>
      <c r="H54" s="165">
        <f t="shared" si="6"/>
        <v>9.6841187352796593E-2</v>
      </c>
      <c r="I54" s="167">
        <f t="shared" si="6"/>
        <v>7.9446653531849834E-2</v>
      </c>
    </row>
    <row r="55" spans="1:9" x14ac:dyDescent="0.25">
      <c r="A55" s="49" t="s">
        <v>57</v>
      </c>
      <c r="B55" s="67">
        <f t="shared" si="3"/>
        <v>6.7284150345827687E-2</v>
      </c>
      <c r="C55" s="68">
        <f t="shared" si="4"/>
        <v>8.7041287894825237E-2</v>
      </c>
      <c r="D55" s="69">
        <f t="shared" si="5"/>
        <v>9.6979807890983372E-2</v>
      </c>
      <c r="E55" s="166">
        <f t="shared" si="6"/>
        <v>4.1502926505626099E-2</v>
      </c>
      <c r="F55" s="165">
        <f t="shared" si="6"/>
        <v>0.18800839742300218</v>
      </c>
      <c r="G55" s="165">
        <f t="shared" si="6"/>
        <v>0.11699259284988585</v>
      </c>
      <c r="H55" s="165">
        <f t="shared" si="6"/>
        <v>0.10917211341678844</v>
      </c>
      <c r="I55" s="167">
        <f t="shared" si="6"/>
        <v>3.6248530311074688E-2</v>
      </c>
    </row>
    <row r="56" spans="1:9" x14ac:dyDescent="0.25">
      <c r="A56" s="49" t="s">
        <v>60</v>
      </c>
      <c r="B56" s="67">
        <f t="shared" si="3"/>
        <v>4.8758260094329042E-2</v>
      </c>
      <c r="C56" s="68">
        <f t="shared" si="4"/>
        <v>4.0589640441562658E-2</v>
      </c>
      <c r="D56" s="69">
        <f t="shared" si="5"/>
        <v>4.5643842761119657E-2</v>
      </c>
      <c r="E56" s="166">
        <f t="shared" si="6"/>
        <v>1.4008000749234001E-2</v>
      </c>
      <c r="F56" s="165">
        <f t="shared" si="6"/>
        <v>-6.9138408761050263E-2</v>
      </c>
      <c r="G56" s="165">
        <f t="shared" si="6"/>
        <v>4.7479329081030031E-2</v>
      </c>
      <c r="H56" s="165">
        <f t="shared" si="6"/>
        <v>6.822313136279369E-2</v>
      </c>
      <c r="I56" s="167">
        <f t="shared" si="6"/>
        <v>0.18354558659595294</v>
      </c>
    </row>
    <row r="57" spans="1:9" x14ac:dyDescent="0.25">
      <c r="A57" s="2" t="s">
        <v>64</v>
      </c>
      <c r="B57" s="67">
        <f t="shared" si="3"/>
        <v>6.4607941405325997E-2</v>
      </c>
      <c r="C57" s="68">
        <f t="shared" si="4"/>
        <v>6.1563190284187774E-2</v>
      </c>
      <c r="D57" s="69">
        <f t="shared" si="5"/>
        <v>7.1115994375543501E-2</v>
      </c>
      <c r="E57" s="166">
        <f t="shared" si="6"/>
        <v>6.2207965314701699E-2</v>
      </c>
      <c r="F57" s="165">
        <f t="shared" si="6"/>
        <v>8.2917344659257083E-2</v>
      </c>
      <c r="G57" s="165">
        <f t="shared" si="6"/>
        <v>5.8671098037717424E-2</v>
      </c>
      <c r="H57" s="165">
        <f t="shared" si="6"/>
        <v>3.3167545721897888E-2</v>
      </c>
      <c r="I57" s="167">
        <f t="shared" si="6"/>
        <v>0.12058768743596912</v>
      </c>
    </row>
    <row r="58" spans="1:9" x14ac:dyDescent="0.25">
      <c r="A58" s="14" t="s">
        <v>61</v>
      </c>
      <c r="B58" s="67">
        <f t="shared" si="3"/>
        <v>4.2171794846381561E-2</v>
      </c>
      <c r="C58" s="68">
        <f t="shared" si="4"/>
        <v>4.4238548519743626E-2</v>
      </c>
      <c r="D58" s="69">
        <f t="shared" si="5"/>
        <v>4.9570353359690955E-2</v>
      </c>
      <c r="E58" s="166">
        <f t="shared" si="6"/>
        <v>5.7966849013934882E-2</v>
      </c>
      <c r="F58" s="165">
        <f t="shared" si="6"/>
        <v>0.5018942277551387</v>
      </c>
      <c r="G58" s="165">
        <f t="shared" si="6"/>
        <v>-0.14825217360191772</v>
      </c>
      <c r="H58" s="165">
        <f t="shared" si="6"/>
        <v>-0.12558022305769684</v>
      </c>
      <c r="I58" s="167">
        <f t="shared" si="6"/>
        <v>7.6255444529848837E-2</v>
      </c>
    </row>
    <row r="59" spans="1:9" x14ac:dyDescent="0.25">
      <c r="A59" s="49" t="s">
        <v>58</v>
      </c>
      <c r="B59" s="67">
        <f t="shared" si="3"/>
        <v>4.9820144755781115E-2</v>
      </c>
      <c r="C59" s="68">
        <f t="shared" si="4"/>
        <v>2.0679791614569787E-2</v>
      </c>
      <c r="D59" s="69">
        <f t="shared" si="5"/>
        <v>4.3678351747868494E-2</v>
      </c>
      <c r="E59" s="166">
        <f t="shared" si="6"/>
        <v>9.2494549984428576E-2</v>
      </c>
      <c r="F59" s="165">
        <f>(F15-E15)/E15</f>
        <v>11.867873432155074</v>
      </c>
      <c r="G59" s="165">
        <f>(G15-F15)/F15</f>
        <v>-0.52723718168828437</v>
      </c>
      <c r="H59" s="165">
        <f t="shared" ref="G59:I64" si="7">(H15-G15)/G15</f>
        <v>-0.60678514110328829</v>
      </c>
      <c r="I59" s="167">
        <f t="shared" si="7"/>
        <v>-0.52615742120002384</v>
      </c>
    </row>
    <row r="60" spans="1:9" x14ac:dyDescent="0.25">
      <c r="A60" s="49" t="s">
        <v>59</v>
      </c>
      <c r="B60" s="67">
        <f t="shared" si="3"/>
        <v>4.1881550453303218E-2</v>
      </c>
      <c r="C60" s="68">
        <f t="shared" si="4"/>
        <v>4.5344002672347061E-2</v>
      </c>
      <c r="D60" s="69">
        <f t="shared" si="5"/>
        <v>4.9816583586127949E-2</v>
      </c>
      <c r="E60" s="166">
        <f t="shared" si="6"/>
        <v>5.6506939506465334E-2</v>
      </c>
      <c r="F60" s="165">
        <f t="shared" si="6"/>
        <v>4.9449573587010036E-3</v>
      </c>
      <c r="G60" s="165">
        <f t="shared" si="7"/>
        <v>6.3921617264045771E-2</v>
      </c>
      <c r="H60" s="165">
        <f t="shared" si="7"/>
        <v>-5.8693928937799201E-3</v>
      </c>
      <c r="I60" s="167">
        <f t="shared" si="7"/>
        <v>0.13553215565105758</v>
      </c>
    </row>
    <row r="61" spans="1:9" x14ac:dyDescent="0.25">
      <c r="A61" s="2" t="s">
        <v>50</v>
      </c>
      <c r="B61" s="67">
        <f t="shared" si="3"/>
        <v>5.5644962023948086E-2</v>
      </c>
      <c r="C61" s="68">
        <f t="shared" si="4"/>
        <v>6.9928151335906463E-2</v>
      </c>
      <c r="D61" s="69">
        <f t="shared" si="5"/>
        <v>0.10040740875948484</v>
      </c>
      <c r="E61" s="166">
        <f t="shared" si="6"/>
        <v>9.033031459972396E-2</v>
      </c>
      <c r="F61" s="165">
        <f t="shared" si="6"/>
        <v>1.224537122583983</v>
      </c>
      <c r="G61" s="165">
        <f t="shared" si="7"/>
        <v>-0.12205586128127922</v>
      </c>
      <c r="H61" s="165">
        <f t="shared" si="7"/>
        <v>-2.1467734534290239E-2</v>
      </c>
      <c r="I61" s="167">
        <f t="shared" si="7"/>
        <v>-0.22566703247296338</v>
      </c>
    </row>
    <row r="62" spans="1:9" x14ac:dyDescent="0.25">
      <c r="A62" s="50" t="s">
        <v>48</v>
      </c>
      <c r="B62" s="67">
        <f t="shared" si="3"/>
        <v>7.4656814579082242E-2</v>
      </c>
      <c r="C62" s="68">
        <f t="shared" si="4"/>
        <v>0.13776107510302715</v>
      </c>
      <c r="D62" s="69">
        <f t="shared" si="5"/>
        <v>0.25520305120342579</v>
      </c>
      <c r="E62" s="166">
        <f t="shared" si="6"/>
        <v>0.10261302364164249</v>
      </c>
      <c r="F62" s="165">
        <v>9.4779999999999998</v>
      </c>
      <c r="G62" s="165">
        <f t="shared" si="7"/>
        <v>-0.27400280041647218</v>
      </c>
      <c r="H62" s="165">
        <f t="shared" si="7"/>
        <v>-0.10780764741953981</v>
      </c>
      <c r="I62" s="167">
        <f t="shared" si="7"/>
        <v>-0.58360862913775136</v>
      </c>
    </row>
    <row r="63" spans="1:9" x14ac:dyDescent="0.25">
      <c r="A63" s="50" t="s">
        <v>49</v>
      </c>
      <c r="B63" s="67">
        <f t="shared" si="3"/>
        <v>5.1011547615063213E-2</v>
      </c>
      <c r="C63" s="68">
        <f t="shared" si="4"/>
        <v>5.5938832053561427E-2</v>
      </c>
      <c r="D63" s="69">
        <f t="shared" si="5"/>
        <v>7.0503119980969364E-2</v>
      </c>
      <c r="E63" s="166">
        <f t="shared" si="6"/>
        <v>8.8644025041851024E-2</v>
      </c>
      <c r="F63" s="165">
        <f t="shared" si="6"/>
        <v>6.9145294644267871E-2</v>
      </c>
      <c r="G63" s="165">
        <f t="shared" si="7"/>
        <v>8.6405280267953896E-2</v>
      </c>
      <c r="H63" s="165">
        <f t="shared" si="7"/>
        <v>5.7688994477743172E-2</v>
      </c>
      <c r="I63" s="167">
        <f t="shared" si="7"/>
        <v>5.1156091664309032E-2</v>
      </c>
    </row>
    <row r="64" spans="1:9" x14ac:dyDescent="0.25">
      <c r="A64" s="51" t="s">
        <v>10</v>
      </c>
      <c r="B64" s="70">
        <f t="shared" si="3"/>
        <v>4.0195843488834981E-2</v>
      </c>
      <c r="C64" s="71">
        <f t="shared" si="4"/>
        <v>3.8856451202188724E-2</v>
      </c>
      <c r="D64" s="72">
        <f t="shared" si="5"/>
        <v>4.3777951747375754E-2</v>
      </c>
      <c r="E64" s="215">
        <f t="shared" si="6"/>
        <v>2.8954674000466928E-2</v>
      </c>
      <c r="F64" s="216">
        <f t="shared" si="6"/>
        <v>8.280592047202523E-3</v>
      </c>
      <c r="G64" s="216">
        <f t="shared" si="7"/>
        <v>9.3014299504343756E-2</v>
      </c>
      <c r="H64" s="216">
        <f t="shared" si="7"/>
        <v>3.9792435044432438E-2</v>
      </c>
      <c r="I64" s="217">
        <f t="shared" si="7"/>
        <v>5.072833692734241E-2</v>
      </c>
    </row>
    <row r="65" spans="1:10" x14ac:dyDescent="0.25">
      <c r="A65" s="6"/>
      <c r="B65" s="73"/>
      <c r="C65" s="73"/>
      <c r="D65" s="73"/>
      <c r="E65" s="73"/>
      <c r="F65" s="73"/>
      <c r="G65" s="73"/>
      <c r="H65" s="73"/>
      <c r="I65" s="73"/>
      <c r="J65" s="74"/>
    </row>
    <row r="66" spans="1:10" ht="33" customHeight="1" x14ac:dyDescent="0.25">
      <c r="A66" s="281" t="s">
        <v>98</v>
      </c>
      <c r="B66" s="281"/>
      <c r="C66" s="281"/>
      <c r="D66" s="281"/>
      <c r="E66" s="281"/>
      <c r="F66" s="281"/>
      <c r="G66" s="281"/>
      <c r="H66" s="281"/>
      <c r="I66" s="281"/>
    </row>
    <row r="67" spans="1:10" ht="30" customHeight="1" x14ac:dyDescent="0.25">
      <c r="A67" s="281"/>
      <c r="B67" s="281"/>
      <c r="C67" s="281"/>
      <c r="D67" s="281"/>
      <c r="E67" s="281"/>
      <c r="F67" s="281"/>
      <c r="G67" s="281"/>
      <c r="H67" s="281"/>
      <c r="I67" s="281"/>
    </row>
    <row r="68" spans="1:10" ht="27.4" customHeight="1" x14ac:dyDescent="0.25">
      <c r="A68" s="281"/>
      <c r="B68" s="281"/>
      <c r="C68" s="281"/>
      <c r="D68" s="281"/>
      <c r="E68" s="281"/>
      <c r="F68" s="281"/>
      <c r="G68" s="281"/>
      <c r="H68" s="281"/>
      <c r="I68" s="281"/>
    </row>
    <row r="70" spans="1:10" x14ac:dyDescent="0.25">
      <c r="A70" s="336" t="s">
        <v>85</v>
      </c>
    </row>
  </sheetData>
  <mergeCells count="5">
    <mergeCell ref="B3:I4"/>
    <mergeCell ref="B25:I26"/>
    <mergeCell ref="E47:I48"/>
    <mergeCell ref="A66:I68"/>
    <mergeCell ref="B47:D48"/>
  </mergeCells>
  <hyperlinks>
    <hyperlink ref="A70" r:id="rId1" display="Sources: National Health Expenditure (NHE) historical data, 1960-2016, Centers for Medicare &amp; Medicaid Services., www.cms.gov" xr:uid="{4E4CBDA1-4221-4B6E-9EA5-5B6908BEE99A}"/>
  </hyperlinks>
  <pageMargins left="0.7" right="0.7" top="0.75" bottom="0.75" header="0.3" footer="0.3"/>
  <pageSetup orientation="landscape" r:id="rId2"/>
  <rowBreaks count="2" manualBreakCount="2">
    <brk id="22" max="16383" man="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403C2-CB08-490D-B130-2B7C383AF4C8}">
  <sheetPr>
    <tabColor theme="9" tint="-0.249977111117893"/>
  </sheetPr>
  <dimension ref="A1:AD85"/>
  <sheetViews>
    <sheetView topLeftCell="A57" zoomScale="90" zoomScaleNormal="90" zoomScaleSheetLayoutView="80" workbookViewId="0">
      <selection activeCell="A84" sqref="A84"/>
    </sheetView>
  </sheetViews>
  <sheetFormatPr defaultColWidth="9" defaultRowHeight="15" x14ac:dyDescent="0.25"/>
  <cols>
    <col min="1" max="1" width="39" customWidth="1"/>
    <col min="2" max="4" width="11" customWidth="1"/>
    <col min="5" max="5" width="9.42578125" customWidth="1"/>
    <col min="6" max="6" width="9.85546875" customWidth="1"/>
    <col min="7" max="8" width="9.5703125" customWidth="1"/>
    <col min="9" max="9" width="9.85546875" customWidth="1"/>
    <col min="10" max="10" width="9.28515625" customWidth="1"/>
    <col min="11" max="13" width="9.7109375" customWidth="1"/>
    <col min="14" max="14" width="10.140625" customWidth="1"/>
    <col min="15" max="15" width="10.42578125" customWidth="1"/>
    <col min="16" max="16" width="10" customWidth="1"/>
    <col min="17" max="17" width="9.42578125" bestFit="1" customWidth="1"/>
    <col min="18" max="18" width="10.42578125" customWidth="1"/>
    <col min="19" max="22" width="9.42578125" bestFit="1" customWidth="1"/>
    <col min="23" max="23" width="13.28515625" customWidth="1"/>
    <col min="24" max="24" width="10.42578125" customWidth="1"/>
    <col min="25" max="32" width="9.85546875" customWidth="1"/>
    <col min="46" max="46" width="10.5703125" customWidth="1"/>
  </cols>
  <sheetData>
    <row r="1" spans="1:29" ht="18.75" x14ac:dyDescent="0.3">
      <c r="A1" s="16" t="s">
        <v>68</v>
      </c>
      <c r="B1" s="6"/>
      <c r="C1" s="6"/>
      <c r="D1" s="6"/>
      <c r="E1" s="6"/>
      <c r="F1" s="6"/>
      <c r="G1" s="6"/>
      <c r="H1" s="6"/>
      <c r="I1" s="6"/>
      <c r="J1" s="6"/>
      <c r="K1" s="6"/>
      <c r="L1" s="6"/>
      <c r="M1" s="6"/>
      <c r="N1" s="6"/>
      <c r="O1" s="6"/>
      <c r="P1" s="6"/>
      <c r="Q1" s="6"/>
      <c r="R1" s="6"/>
      <c r="S1" s="6"/>
      <c r="T1" s="6"/>
      <c r="U1" s="6"/>
      <c r="V1" s="6"/>
      <c r="W1" s="6"/>
      <c r="X1" s="6"/>
      <c r="AA1" s="6"/>
      <c r="AB1" s="6"/>
      <c r="AC1" s="6"/>
    </row>
    <row r="2" spans="1:29" x14ac:dyDescent="0.25">
      <c r="A2" s="6" t="s">
        <v>90</v>
      </c>
      <c r="B2" s="6"/>
      <c r="C2" s="6"/>
      <c r="D2" s="6"/>
      <c r="E2" s="6"/>
      <c r="F2" s="6"/>
      <c r="G2" s="6"/>
      <c r="H2" s="6"/>
      <c r="I2" s="6"/>
      <c r="J2" s="6"/>
      <c r="K2" s="6"/>
      <c r="L2" s="6"/>
      <c r="M2" s="6"/>
      <c r="N2" s="6"/>
      <c r="O2" s="6"/>
      <c r="P2" s="6"/>
      <c r="Q2" s="6"/>
      <c r="R2" s="6"/>
      <c r="S2" s="6"/>
      <c r="T2" s="6"/>
      <c r="U2" s="6"/>
      <c r="V2" s="6"/>
      <c r="W2" s="6"/>
      <c r="X2" s="6"/>
    </row>
    <row r="3" spans="1:29" x14ac:dyDescent="0.25">
      <c r="B3" s="6"/>
      <c r="C3" s="19"/>
      <c r="D3" s="6"/>
      <c r="E3" s="6"/>
      <c r="F3" s="6"/>
      <c r="G3" s="6"/>
      <c r="H3" s="6"/>
      <c r="I3" s="6"/>
      <c r="J3" s="6"/>
      <c r="K3" s="6"/>
      <c r="L3" s="6"/>
      <c r="M3" s="6"/>
      <c r="N3" s="6"/>
      <c r="O3" s="6"/>
      <c r="P3" s="6"/>
      <c r="Q3" s="6"/>
      <c r="R3" s="6"/>
      <c r="S3" s="6"/>
      <c r="T3" s="6"/>
      <c r="U3" s="6"/>
      <c r="V3" s="6"/>
      <c r="W3" s="6"/>
      <c r="X3" s="6"/>
    </row>
    <row r="5" spans="1:29" ht="27" customHeight="1" x14ac:dyDescent="0.25">
      <c r="A5" s="231"/>
      <c r="B5" s="291" t="s">
        <v>70</v>
      </c>
      <c r="C5" s="292"/>
      <c r="D5" s="292"/>
      <c r="E5" s="292"/>
      <c r="F5" s="292"/>
      <c r="G5" s="292"/>
      <c r="H5" s="292"/>
      <c r="I5" s="292"/>
      <c r="J5" s="292"/>
      <c r="K5" s="292"/>
      <c r="L5" s="292"/>
      <c r="M5" s="292"/>
      <c r="N5" s="292"/>
      <c r="O5" s="292"/>
      <c r="P5" s="292"/>
      <c r="Q5" s="292"/>
      <c r="R5" s="292"/>
      <c r="S5" s="292"/>
      <c r="T5" s="292"/>
      <c r="U5" s="292"/>
      <c r="V5" s="292"/>
      <c r="W5" s="293"/>
    </row>
    <row r="6" spans="1:29" ht="27" customHeight="1" x14ac:dyDescent="0.25">
      <c r="A6" s="186"/>
      <c r="B6" s="288" t="s">
        <v>29</v>
      </c>
      <c r="C6" s="289"/>
      <c r="D6" s="289"/>
      <c r="E6" s="289"/>
      <c r="F6" s="289"/>
      <c r="G6" s="289"/>
      <c r="H6" s="289"/>
      <c r="I6" s="289"/>
      <c r="J6" s="289"/>
      <c r="K6" s="289"/>
      <c r="L6" s="289"/>
      <c r="M6" s="290"/>
      <c r="N6" s="232"/>
      <c r="O6" s="219"/>
      <c r="P6" s="219"/>
      <c r="Q6" s="219"/>
      <c r="R6" s="219" t="s">
        <v>91</v>
      </c>
      <c r="S6" s="219"/>
      <c r="T6" s="219"/>
      <c r="U6" s="219"/>
      <c r="V6" s="220"/>
      <c r="W6" s="233"/>
    </row>
    <row r="7" spans="1:29" x14ac:dyDescent="0.25">
      <c r="A7" s="187"/>
      <c r="B7" s="188">
        <v>2003</v>
      </c>
      <c r="C7" s="189">
        <v>2013</v>
      </c>
      <c r="D7" s="189">
        <v>2014</v>
      </c>
      <c r="E7" s="189">
        <v>2015</v>
      </c>
      <c r="F7" s="189">
        <v>2016</v>
      </c>
      <c r="G7" s="189">
        <v>2017</v>
      </c>
      <c r="H7" s="189">
        <v>2018</v>
      </c>
      <c r="I7" s="189">
        <v>2019</v>
      </c>
      <c r="J7" s="189">
        <v>2020</v>
      </c>
      <c r="K7" s="189">
        <v>2021</v>
      </c>
      <c r="L7" s="189">
        <v>2022</v>
      </c>
      <c r="M7" s="190">
        <v>2023</v>
      </c>
      <c r="N7" s="191">
        <v>2024</v>
      </c>
      <c r="O7" s="191">
        <v>2025</v>
      </c>
      <c r="P7" s="191">
        <v>2026</v>
      </c>
      <c r="Q7" s="191">
        <v>2027</v>
      </c>
      <c r="R7" s="191">
        <v>2028</v>
      </c>
      <c r="S7" s="191">
        <v>2029</v>
      </c>
      <c r="T7" s="191">
        <v>2030</v>
      </c>
      <c r="U7" s="191">
        <v>2031</v>
      </c>
      <c r="V7" s="189">
        <v>2032</v>
      </c>
      <c r="W7" s="225">
        <v>2033</v>
      </c>
    </row>
    <row r="8" spans="1:29" x14ac:dyDescent="0.25">
      <c r="A8" s="234" t="s">
        <v>2</v>
      </c>
      <c r="B8" s="193">
        <v>1770.38</v>
      </c>
      <c r="C8" s="267">
        <v>2855.9319999999998</v>
      </c>
      <c r="D8" s="193">
        <v>3002.1060000000002</v>
      </c>
      <c r="E8" s="193">
        <v>3165.52</v>
      </c>
      <c r="F8" s="193">
        <v>3307.924</v>
      </c>
      <c r="G8" s="193">
        <v>3446.395</v>
      </c>
      <c r="H8" s="193">
        <v>3603.752</v>
      </c>
      <c r="I8" s="193">
        <v>3762.0540000000001</v>
      </c>
      <c r="J8" s="193">
        <v>4153.8580000000002</v>
      </c>
      <c r="K8" s="193">
        <v>4327.7089999999998</v>
      </c>
      <c r="L8" s="193">
        <v>4525.8450000000003</v>
      </c>
      <c r="M8" s="218">
        <v>4866.4939999999997</v>
      </c>
      <c r="N8" s="193">
        <v>5263.3249999999998</v>
      </c>
      <c r="O8" s="193">
        <v>5635.0730000000003</v>
      </c>
      <c r="P8" s="193">
        <v>5940.12</v>
      </c>
      <c r="Q8" s="193">
        <v>6280.7910000000002</v>
      </c>
      <c r="R8" s="193">
        <v>6622.0749999999998</v>
      </c>
      <c r="S8" s="193">
        <v>6985.5290000000005</v>
      </c>
      <c r="T8" s="193">
        <v>7356.2110000000002</v>
      </c>
      <c r="U8" s="193">
        <v>7739.9530000000004</v>
      </c>
      <c r="V8" s="193">
        <v>8133.0590000000002</v>
      </c>
      <c r="W8" s="226">
        <v>8585.2919999999995</v>
      </c>
    </row>
    <row r="9" spans="1:29" x14ac:dyDescent="0.25">
      <c r="A9" s="5" t="s">
        <v>12</v>
      </c>
      <c r="B9" s="194">
        <v>1661.8240000000001</v>
      </c>
      <c r="C9" s="195">
        <v>2692.8519999999999</v>
      </c>
      <c r="D9" s="195">
        <v>2842.2330000000002</v>
      </c>
      <c r="E9" s="195">
        <v>3000.6680000000001</v>
      </c>
      <c r="F9" s="195">
        <v>3138.924</v>
      </c>
      <c r="G9" s="195">
        <v>3263.116</v>
      </c>
      <c r="H9" s="195">
        <v>3411.0369999999998</v>
      </c>
      <c r="I9" s="195">
        <v>3563.76</v>
      </c>
      <c r="J9" s="195">
        <v>3953.9209999999998</v>
      </c>
      <c r="K9" s="195">
        <v>4109.1750000000002</v>
      </c>
      <c r="L9" s="195">
        <v>4298.6149999999998</v>
      </c>
      <c r="M9" s="196">
        <v>4627.7359999999999</v>
      </c>
      <c r="N9" s="197">
        <v>5011.9629999999997</v>
      </c>
      <c r="O9" s="197">
        <v>5372.692</v>
      </c>
      <c r="P9" s="197">
        <v>5665.1459999999997</v>
      </c>
      <c r="Q9" s="197">
        <v>5993.59</v>
      </c>
      <c r="R9" s="197">
        <v>6322.2569999999996</v>
      </c>
      <c r="S9" s="197">
        <v>6672.9139999999998</v>
      </c>
      <c r="T9" s="197">
        <v>7029.3909999999996</v>
      </c>
      <c r="U9" s="197">
        <v>7398.2849999999999</v>
      </c>
      <c r="V9" s="197">
        <v>7775.8289999999997</v>
      </c>
      <c r="W9" s="268">
        <v>8211.65</v>
      </c>
    </row>
    <row r="10" spans="1:29" x14ac:dyDescent="0.25">
      <c r="A10" s="83" t="s">
        <v>13</v>
      </c>
      <c r="B10" s="198">
        <v>1475.864</v>
      </c>
      <c r="C10" s="199">
        <v>2404.7919999999999</v>
      </c>
      <c r="D10" s="199">
        <v>2526.2890000000002</v>
      </c>
      <c r="E10" s="199">
        <v>2672.97</v>
      </c>
      <c r="F10" s="199">
        <v>2793.808</v>
      </c>
      <c r="G10" s="199">
        <v>2901.2660000000001</v>
      </c>
      <c r="H10" s="199">
        <v>3016.9769999999999</v>
      </c>
      <c r="I10" s="199">
        <v>3172.8449999999998</v>
      </c>
      <c r="J10" s="199">
        <v>3368.3090000000002</v>
      </c>
      <c r="K10" s="199">
        <v>3581.3090000000002</v>
      </c>
      <c r="L10" s="199">
        <v>3755.2249999999999</v>
      </c>
      <c r="M10" s="200">
        <v>4107.3549999999996</v>
      </c>
      <c r="N10" s="201">
        <v>4463.3469999999998</v>
      </c>
      <c r="O10" s="201">
        <v>4778.4459999999999</v>
      </c>
      <c r="P10" s="201">
        <v>5026.5129999999999</v>
      </c>
      <c r="Q10" s="201">
        <v>5317.8239999999996</v>
      </c>
      <c r="R10" s="201">
        <v>5607.2889999999998</v>
      </c>
      <c r="S10" s="201">
        <v>5919.51</v>
      </c>
      <c r="T10" s="201">
        <v>6237.6930000000002</v>
      </c>
      <c r="U10" s="201">
        <v>6567.2629999999999</v>
      </c>
      <c r="V10" s="201">
        <v>6904.241</v>
      </c>
      <c r="W10" s="227">
        <v>7293.6779999999999</v>
      </c>
    </row>
    <row r="11" spans="1:29" x14ac:dyDescent="0.25">
      <c r="A11" s="80" t="s">
        <v>14</v>
      </c>
      <c r="B11" s="198">
        <v>525.89200000000005</v>
      </c>
      <c r="C11" s="199">
        <v>906.80399999999997</v>
      </c>
      <c r="D11" s="199">
        <v>940.52599999999995</v>
      </c>
      <c r="E11" s="199">
        <v>988.971</v>
      </c>
      <c r="F11" s="199">
        <v>1035.3979999999999</v>
      </c>
      <c r="G11" s="199">
        <v>1077.58</v>
      </c>
      <c r="H11" s="199">
        <v>1122.6500000000001</v>
      </c>
      <c r="I11" s="199">
        <v>1193.5989999999999</v>
      </c>
      <c r="J11" s="199">
        <v>1267.6210000000001</v>
      </c>
      <c r="K11" s="199">
        <v>1334.0409999999999</v>
      </c>
      <c r="L11" s="199">
        <v>1376.711</v>
      </c>
      <c r="M11" s="200">
        <v>1519.693</v>
      </c>
      <c r="N11" s="201">
        <v>1659.2270000000001</v>
      </c>
      <c r="O11" s="201">
        <v>1772.4</v>
      </c>
      <c r="P11" s="201">
        <v>1854.386</v>
      </c>
      <c r="Q11" s="201">
        <v>1960.3920000000001</v>
      </c>
      <c r="R11" s="201">
        <v>2064.6309999999999</v>
      </c>
      <c r="S11" s="201">
        <v>2182.8989999999999</v>
      </c>
      <c r="T11" s="201">
        <v>2299.748</v>
      </c>
      <c r="U11" s="201">
        <v>2423.8220000000001</v>
      </c>
      <c r="V11" s="201">
        <v>2549.009</v>
      </c>
      <c r="W11" s="227">
        <v>2696.9679999999998</v>
      </c>
    </row>
    <row r="12" spans="1:29" ht="18" customHeight="1" x14ac:dyDescent="0.25">
      <c r="A12" s="80" t="s">
        <v>15</v>
      </c>
      <c r="B12" s="198">
        <v>487.16199999999998</v>
      </c>
      <c r="C12" s="199">
        <v>757.65800000000002</v>
      </c>
      <c r="D12" s="199">
        <v>795.31500000000005</v>
      </c>
      <c r="E12" s="199">
        <v>844.673</v>
      </c>
      <c r="F12" s="199">
        <v>895.06899999999996</v>
      </c>
      <c r="G12" s="199">
        <v>937.46299999999997</v>
      </c>
      <c r="H12" s="199">
        <v>977.93899999999996</v>
      </c>
      <c r="I12" s="199">
        <v>1022.26</v>
      </c>
      <c r="J12" s="199">
        <v>1071.278</v>
      </c>
      <c r="K12" s="199">
        <v>1169.3979999999999</v>
      </c>
      <c r="L12" s="199">
        <v>1216.82</v>
      </c>
      <c r="M12" s="200">
        <v>1311.741</v>
      </c>
      <c r="N12" s="201">
        <v>1418.48</v>
      </c>
      <c r="O12" s="201">
        <v>1516.8789999999999</v>
      </c>
      <c r="P12" s="201">
        <v>1594.133</v>
      </c>
      <c r="Q12" s="201">
        <v>1680.0809999999999</v>
      </c>
      <c r="R12" s="201">
        <v>1763.8979999999999</v>
      </c>
      <c r="S12" s="201">
        <v>1855.0360000000001</v>
      </c>
      <c r="T12" s="201">
        <v>1950.8720000000001</v>
      </c>
      <c r="U12" s="201">
        <v>2047.049</v>
      </c>
      <c r="V12" s="201">
        <v>2145.518</v>
      </c>
      <c r="W12" s="227">
        <v>2260.5509999999999</v>
      </c>
    </row>
    <row r="13" spans="1:29" x14ac:dyDescent="0.25">
      <c r="A13" s="81" t="s">
        <v>16</v>
      </c>
      <c r="B13" s="198">
        <v>364.32299999999998</v>
      </c>
      <c r="C13" s="199">
        <v>568.26499999999999</v>
      </c>
      <c r="D13" s="199">
        <v>598.25800000000004</v>
      </c>
      <c r="E13" s="199">
        <v>637.37699999999995</v>
      </c>
      <c r="F13" s="199">
        <v>676.78499999999997</v>
      </c>
      <c r="G13" s="199">
        <v>709.41300000000001</v>
      </c>
      <c r="H13" s="199">
        <v>736.05600000000004</v>
      </c>
      <c r="I13" s="199">
        <v>767.68899999999996</v>
      </c>
      <c r="J13" s="199">
        <v>814.13900000000001</v>
      </c>
      <c r="K13" s="199">
        <v>870.53099999999995</v>
      </c>
      <c r="L13" s="199">
        <v>910.42100000000005</v>
      </c>
      <c r="M13" s="200">
        <v>978.01599999999996</v>
      </c>
      <c r="N13" s="201">
        <v>1053.9259999999999</v>
      </c>
      <c r="O13" s="201">
        <v>1123.5060000000001</v>
      </c>
      <c r="P13" s="201">
        <v>1180.3150000000001</v>
      </c>
      <c r="Q13" s="201">
        <v>1243.6969999999999</v>
      </c>
      <c r="R13" s="201">
        <v>1305.288</v>
      </c>
      <c r="S13" s="201">
        <v>1373.3889999999999</v>
      </c>
      <c r="T13" s="201">
        <v>1444.768</v>
      </c>
      <c r="U13" s="201">
        <v>1515.942</v>
      </c>
      <c r="V13" s="201">
        <v>1589.5550000000001</v>
      </c>
      <c r="W13" s="227">
        <v>1676.0609999999999</v>
      </c>
    </row>
    <row r="14" spans="1:29" x14ac:dyDescent="0.25">
      <c r="A14" s="81" t="s">
        <v>17</v>
      </c>
      <c r="B14" s="198">
        <v>76.316000000000003</v>
      </c>
      <c r="C14" s="199">
        <v>111.376</v>
      </c>
      <c r="D14" s="199">
        <v>114.694</v>
      </c>
      <c r="E14" s="199">
        <v>119.961</v>
      </c>
      <c r="F14" s="199">
        <v>126.197</v>
      </c>
      <c r="G14" s="199">
        <v>131.12700000000001</v>
      </c>
      <c r="H14" s="199">
        <v>137.38900000000001</v>
      </c>
      <c r="I14" s="199">
        <v>143.66</v>
      </c>
      <c r="J14" s="199">
        <v>139.18700000000001</v>
      </c>
      <c r="K14" s="199">
        <v>164.358</v>
      </c>
      <c r="L14" s="199">
        <v>163.67400000000001</v>
      </c>
      <c r="M14" s="200">
        <v>173.84399999999999</v>
      </c>
      <c r="N14" s="201">
        <v>189.43799999999999</v>
      </c>
      <c r="O14" s="201">
        <v>203.97900000000001</v>
      </c>
      <c r="P14" s="201">
        <v>214.13</v>
      </c>
      <c r="Q14" s="201">
        <v>225.03100000000001</v>
      </c>
      <c r="R14" s="201">
        <v>236.01400000000001</v>
      </c>
      <c r="S14" s="201">
        <v>246.72800000000001</v>
      </c>
      <c r="T14" s="201">
        <v>258.22500000000002</v>
      </c>
      <c r="U14" s="201">
        <v>270.37299999999999</v>
      </c>
      <c r="V14" s="201">
        <v>282.03199999999998</v>
      </c>
      <c r="W14" s="227">
        <v>294.79199999999997</v>
      </c>
    </row>
    <row r="15" spans="1:29" x14ac:dyDescent="0.25">
      <c r="A15" s="81" t="s">
        <v>18</v>
      </c>
      <c r="B15" s="198">
        <v>46.523000000000003</v>
      </c>
      <c r="C15" s="199">
        <v>78.016999999999996</v>
      </c>
      <c r="D15" s="199">
        <v>82.363</v>
      </c>
      <c r="E15" s="199">
        <v>87.334999999999994</v>
      </c>
      <c r="F15" s="199">
        <v>92.087000000000003</v>
      </c>
      <c r="G15" s="199">
        <v>96.923000000000002</v>
      </c>
      <c r="H15" s="199">
        <v>104.494</v>
      </c>
      <c r="I15" s="199">
        <v>110.911</v>
      </c>
      <c r="J15" s="199">
        <v>117.952</v>
      </c>
      <c r="K15" s="199">
        <v>134.50899999999999</v>
      </c>
      <c r="L15" s="199">
        <v>142.72499999999999</v>
      </c>
      <c r="M15" s="200">
        <v>159.881</v>
      </c>
      <c r="N15" s="201">
        <v>175.11600000000001</v>
      </c>
      <c r="O15" s="201">
        <v>189.39400000000001</v>
      </c>
      <c r="P15" s="201">
        <v>199.68799999999999</v>
      </c>
      <c r="Q15" s="201">
        <v>211.35300000000001</v>
      </c>
      <c r="R15" s="201">
        <v>222.596</v>
      </c>
      <c r="S15" s="201">
        <v>234.91900000000001</v>
      </c>
      <c r="T15" s="201">
        <v>247.87899999999999</v>
      </c>
      <c r="U15" s="201">
        <v>260.73399999999998</v>
      </c>
      <c r="V15" s="201">
        <v>273.93099999999998</v>
      </c>
      <c r="W15" s="227">
        <v>289.69799999999998</v>
      </c>
    </row>
    <row r="16" spans="1:29" x14ac:dyDescent="0.25">
      <c r="A16" s="80" t="s">
        <v>19</v>
      </c>
      <c r="B16" s="198">
        <v>100.098</v>
      </c>
      <c r="C16" s="199">
        <v>148.73599999999999</v>
      </c>
      <c r="D16" s="199">
        <v>152.554</v>
      </c>
      <c r="E16" s="199">
        <v>156.76</v>
      </c>
      <c r="F16" s="199">
        <v>161.95599999999999</v>
      </c>
      <c r="G16" s="199">
        <v>163.38</v>
      </c>
      <c r="H16" s="199">
        <v>167.59200000000001</v>
      </c>
      <c r="I16" s="199">
        <v>174.125</v>
      </c>
      <c r="J16" s="199">
        <v>194.66800000000001</v>
      </c>
      <c r="K16" s="199">
        <v>182.16900000000001</v>
      </c>
      <c r="L16" s="199">
        <v>192.898</v>
      </c>
      <c r="M16" s="200">
        <v>211.261</v>
      </c>
      <c r="N16" s="201">
        <v>228.77799999999999</v>
      </c>
      <c r="O16" s="201">
        <v>247.072</v>
      </c>
      <c r="P16" s="201">
        <v>262.62200000000001</v>
      </c>
      <c r="Q16" s="201">
        <v>278.43799999999999</v>
      </c>
      <c r="R16" s="201">
        <v>294.13099999999997</v>
      </c>
      <c r="S16" s="201">
        <v>310.78199999999998</v>
      </c>
      <c r="T16" s="201">
        <v>327.30399999999997</v>
      </c>
      <c r="U16" s="201">
        <v>344.791</v>
      </c>
      <c r="V16" s="201">
        <v>363.88600000000002</v>
      </c>
      <c r="W16" s="227">
        <v>385.89699999999999</v>
      </c>
    </row>
    <row r="17" spans="1:27" x14ac:dyDescent="0.25">
      <c r="A17" s="80" t="s">
        <v>30</v>
      </c>
      <c r="B17" s="198">
        <v>40.179000000000002</v>
      </c>
      <c r="C17" s="199">
        <v>80.965000000000003</v>
      </c>
      <c r="D17" s="199">
        <v>84.724000000000004</v>
      </c>
      <c r="E17" s="199">
        <v>89.649000000000001</v>
      </c>
      <c r="F17" s="199">
        <v>93.822999999999993</v>
      </c>
      <c r="G17" s="199">
        <v>99.364999999999995</v>
      </c>
      <c r="H17" s="199">
        <v>105.55200000000001</v>
      </c>
      <c r="I17" s="199">
        <v>112.41800000000001</v>
      </c>
      <c r="J17" s="199">
        <v>124.504</v>
      </c>
      <c r="K17" s="199">
        <v>125.042</v>
      </c>
      <c r="L17" s="199">
        <v>133.37899999999999</v>
      </c>
      <c r="M17" s="200">
        <v>147.845</v>
      </c>
      <c r="N17" s="201">
        <v>160.45699999999999</v>
      </c>
      <c r="O17" s="201">
        <v>173.58500000000001</v>
      </c>
      <c r="P17" s="201">
        <v>187.59399999999999</v>
      </c>
      <c r="Q17" s="201">
        <v>202.61600000000001</v>
      </c>
      <c r="R17" s="201">
        <v>218.511</v>
      </c>
      <c r="S17" s="201">
        <v>235.28700000000001</v>
      </c>
      <c r="T17" s="201">
        <v>252.952</v>
      </c>
      <c r="U17" s="201">
        <v>272.11599999999999</v>
      </c>
      <c r="V17" s="201">
        <v>293.20299999999997</v>
      </c>
      <c r="W17" s="227">
        <v>317.30599999999998</v>
      </c>
    </row>
    <row r="18" spans="1:27" x14ac:dyDescent="0.25">
      <c r="A18" s="80" t="s">
        <v>20</v>
      </c>
      <c r="B18" s="198">
        <v>81.826999999999998</v>
      </c>
      <c r="C18" s="199">
        <v>143.578</v>
      </c>
      <c r="D18" s="199">
        <v>151.33199999999999</v>
      </c>
      <c r="E18" s="199">
        <v>164.15600000000001</v>
      </c>
      <c r="F18" s="199">
        <v>174.23099999999999</v>
      </c>
      <c r="G18" s="199">
        <v>183.98</v>
      </c>
      <c r="H18" s="199">
        <v>189.90600000000001</v>
      </c>
      <c r="I18" s="199">
        <v>194.905</v>
      </c>
      <c r="J18" s="199">
        <v>210.667</v>
      </c>
      <c r="K18" s="199">
        <v>225.881</v>
      </c>
      <c r="L18" s="199">
        <v>247.684</v>
      </c>
      <c r="M18" s="200">
        <v>270.15899999999999</v>
      </c>
      <c r="N18" s="201">
        <v>292.54000000000002</v>
      </c>
      <c r="O18" s="201">
        <v>314.44900000000001</v>
      </c>
      <c r="P18" s="201">
        <v>336.964</v>
      </c>
      <c r="Q18" s="201">
        <v>361.661</v>
      </c>
      <c r="R18" s="201">
        <v>387.27100000000002</v>
      </c>
      <c r="S18" s="201">
        <v>414.25400000000002</v>
      </c>
      <c r="T18" s="201">
        <v>442.85300000000001</v>
      </c>
      <c r="U18" s="201">
        <v>473.64800000000002</v>
      </c>
      <c r="V18" s="201">
        <v>505.78</v>
      </c>
      <c r="W18" s="227">
        <v>540.29899999999998</v>
      </c>
    </row>
    <row r="19" spans="1:27" x14ac:dyDescent="0.25">
      <c r="A19" s="80" t="s">
        <v>21</v>
      </c>
      <c r="B19" s="198">
        <v>240.70599999999999</v>
      </c>
      <c r="C19" s="199">
        <v>367.05099999999999</v>
      </c>
      <c r="D19" s="199">
        <v>401.83800000000002</v>
      </c>
      <c r="E19" s="199">
        <v>428.762</v>
      </c>
      <c r="F19" s="199">
        <v>433.33100000000002</v>
      </c>
      <c r="G19" s="199">
        <v>439.49799999999999</v>
      </c>
      <c r="H19" s="199">
        <v>453.33699999999999</v>
      </c>
      <c r="I19" s="199">
        <v>475.53699999999998</v>
      </c>
      <c r="J19" s="199">
        <v>499.57100000000003</v>
      </c>
      <c r="K19" s="199">
        <v>544.77800000000002</v>
      </c>
      <c r="L19" s="199">
        <v>587.73199999999997</v>
      </c>
      <c r="M19" s="200">
        <v>646.65599999999995</v>
      </c>
      <c r="N19" s="201">
        <v>703.86500000000001</v>
      </c>
      <c r="O19" s="201">
        <v>754.06200000000001</v>
      </c>
      <c r="P19" s="201">
        <v>790.81399999999996</v>
      </c>
      <c r="Q19" s="201">
        <v>834.63699999999994</v>
      </c>
      <c r="R19" s="201">
        <v>878.846</v>
      </c>
      <c r="S19" s="201">
        <v>921.25099999999998</v>
      </c>
      <c r="T19" s="201">
        <v>963.96500000000003</v>
      </c>
      <c r="U19" s="201">
        <v>1005.836</v>
      </c>
      <c r="V19" s="201">
        <v>1046.846</v>
      </c>
      <c r="W19" s="227">
        <v>1092.6569999999999</v>
      </c>
    </row>
    <row r="20" spans="1:27" x14ac:dyDescent="0.25">
      <c r="A20" s="81" t="s">
        <v>22</v>
      </c>
      <c r="B20" s="259">
        <v>179.654</v>
      </c>
      <c r="C20" s="261">
        <v>259.37599999999998</v>
      </c>
      <c r="D20" s="261">
        <v>290.65199999999999</v>
      </c>
      <c r="E20" s="261">
        <v>312.22500000000002</v>
      </c>
      <c r="F20" s="261">
        <v>313.33199999999999</v>
      </c>
      <c r="G20" s="261">
        <v>315.67599999999999</v>
      </c>
      <c r="H20" s="261">
        <v>322.73099999999999</v>
      </c>
      <c r="I20" s="261">
        <v>337.25599999999997</v>
      </c>
      <c r="J20" s="261">
        <v>350.95600000000002</v>
      </c>
      <c r="K20" s="261">
        <v>374.34</v>
      </c>
      <c r="L20" s="261">
        <v>403.55399999999997</v>
      </c>
      <c r="M20" s="262">
        <v>449.73200000000003</v>
      </c>
      <c r="N20" s="263">
        <v>494.94600000000003</v>
      </c>
      <c r="O20" s="263">
        <v>529.40499999999997</v>
      </c>
      <c r="P20" s="263">
        <v>556.62800000000004</v>
      </c>
      <c r="Q20" s="263">
        <v>590.10699999999997</v>
      </c>
      <c r="R20" s="263">
        <v>623.99</v>
      </c>
      <c r="S20" s="263">
        <v>656.34900000000005</v>
      </c>
      <c r="T20" s="263">
        <v>687.471</v>
      </c>
      <c r="U20" s="263">
        <v>716.65499999999997</v>
      </c>
      <c r="V20" s="263">
        <v>744.71900000000005</v>
      </c>
      <c r="W20" s="264">
        <v>776.12199999999996</v>
      </c>
    </row>
    <row r="21" spans="1:27" x14ac:dyDescent="0.25">
      <c r="A21" s="81" t="s">
        <v>23</v>
      </c>
      <c r="B21" s="259">
        <v>30.713999999999999</v>
      </c>
      <c r="C21" s="261">
        <v>44.183999999999997</v>
      </c>
      <c r="D21" s="261">
        <v>45.029000000000003</v>
      </c>
      <c r="E21" s="261">
        <v>46.262</v>
      </c>
      <c r="F21" s="261">
        <v>46.747999999999998</v>
      </c>
      <c r="G21" s="261">
        <v>47.473999999999997</v>
      </c>
      <c r="H21" s="261">
        <v>49.923999999999999</v>
      </c>
      <c r="I21" s="261">
        <v>53.155999999999999</v>
      </c>
      <c r="J21" s="261">
        <v>53.875999999999998</v>
      </c>
      <c r="K21" s="261">
        <v>63.91</v>
      </c>
      <c r="L21" s="261">
        <v>68.573999999999998</v>
      </c>
      <c r="M21" s="262">
        <v>72.828000000000003</v>
      </c>
      <c r="N21" s="263">
        <v>78.015000000000001</v>
      </c>
      <c r="O21" s="263">
        <v>83.965999999999994</v>
      </c>
      <c r="P21" s="263">
        <v>87.263000000000005</v>
      </c>
      <c r="Q21" s="263">
        <v>91.344999999999999</v>
      </c>
      <c r="R21" s="263">
        <v>95.534000000000006</v>
      </c>
      <c r="S21" s="263">
        <v>99.935000000000002</v>
      </c>
      <c r="T21" s="263">
        <v>104.779</v>
      </c>
      <c r="U21" s="263">
        <v>109.956</v>
      </c>
      <c r="V21" s="263">
        <v>115.123</v>
      </c>
      <c r="W21" s="264">
        <v>120.789</v>
      </c>
      <c r="AA21" t="s">
        <v>92</v>
      </c>
    </row>
    <row r="22" spans="1:27" x14ac:dyDescent="0.25">
      <c r="A22" s="81" t="s">
        <v>31</v>
      </c>
      <c r="B22" s="259">
        <v>30.338000000000001</v>
      </c>
      <c r="C22" s="261">
        <v>63.491</v>
      </c>
      <c r="D22" s="261">
        <v>66.156999999999996</v>
      </c>
      <c r="E22" s="261">
        <v>70.275000000000006</v>
      </c>
      <c r="F22" s="261">
        <v>73.251000000000005</v>
      </c>
      <c r="G22" s="261">
        <v>76.347999999999999</v>
      </c>
      <c r="H22" s="261">
        <v>80.682000000000002</v>
      </c>
      <c r="I22" s="261">
        <v>85.125</v>
      </c>
      <c r="J22" s="261">
        <v>94.739000000000004</v>
      </c>
      <c r="K22" s="261">
        <v>106.52800000000001</v>
      </c>
      <c r="L22" s="261">
        <v>115.604</v>
      </c>
      <c r="M22" s="262">
        <v>124.096</v>
      </c>
      <c r="N22" s="263">
        <v>130.904</v>
      </c>
      <c r="O22" s="263">
        <v>140.691</v>
      </c>
      <c r="P22" s="263">
        <v>146.923</v>
      </c>
      <c r="Q22" s="263">
        <v>153.185</v>
      </c>
      <c r="R22" s="263">
        <v>159.322</v>
      </c>
      <c r="S22" s="263">
        <v>164.96700000000001</v>
      </c>
      <c r="T22" s="263">
        <v>171.715</v>
      </c>
      <c r="U22" s="263">
        <v>179.22499999999999</v>
      </c>
      <c r="V22" s="263">
        <v>187.00399999999999</v>
      </c>
      <c r="W22" s="264">
        <v>195.74600000000001</v>
      </c>
    </row>
    <row r="23" spans="1:27" x14ac:dyDescent="0.25">
      <c r="A23" s="83" t="s">
        <v>24</v>
      </c>
      <c r="B23" s="259">
        <v>106.36499999999999</v>
      </c>
      <c r="C23" s="261">
        <v>169.065</v>
      </c>
      <c r="D23" s="261">
        <v>189.71</v>
      </c>
      <c r="E23" s="261">
        <v>200.374</v>
      </c>
      <c r="F23" s="261">
        <v>211.08500000000001</v>
      </c>
      <c r="G23" s="261">
        <v>222.39699999999999</v>
      </c>
      <c r="H23" s="261">
        <v>248.232</v>
      </c>
      <c r="I23" s="261">
        <v>235.05199999999999</v>
      </c>
      <c r="J23" s="261">
        <v>296.63799999999998</v>
      </c>
      <c r="K23" s="261">
        <v>264.55099999999999</v>
      </c>
      <c r="L23" s="261">
        <v>282.55099999999999</v>
      </c>
      <c r="M23" s="262">
        <v>302.85000000000002</v>
      </c>
      <c r="N23" s="263">
        <v>327.19200000000001</v>
      </c>
      <c r="O23" s="263">
        <v>368.96600000000001</v>
      </c>
      <c r="P23" s="263">
        <v>408.404</v>
      </c>
      <c r="Q23" s="263">
        <v>439.43</v>
      </c>
      <c r="R23" s="265">
        <v>470.09699999999998</v>
      </c>
      <c r="S23" s="265">
        <v>500.56299999999999</v>
      </c>
      <c r="T23" s="265">
        <v>531.11599999999999</v>
      </c>
      <c r="U23" s="265">
        <v>562.947</v>
      </c>
      <c r="V23" s="265">
        <v>595.78200000000004</v>
      </c>
      <c r="W23" s="266">
        <v>633.52499999999998</v>
      </c>
    </row>
    <row r="24" spans="1:27" x14ac:dyDescent="0.25">
      <c r="A24" s="83" t="s">
        <v>25</v>
      </c>
      <c r="B24" s="198">
        <v>25.366</v>
      </c>
      <c r="C24" s="199">
        <v>37.518000000000001</v>
      </c>
      <c r="D24" s="199">
        <v>41.829000000000001</v>
      </c>
      <c r="E24" s="199">
        <v>41.805</v>
      </c>
      <c r="F24" s="199">
        <v>44.134999999999998</v>
      </c>
      <c r="G24" s="199">
        <v>44.079000000000001</v>
      </c>
      <c r="H24" s="199">
        <v>46.558999999999997</v>
      </c>
      <c r="I24" s="199">
        <v>47.627000000000002</v>
      </c>
      <c r="J24" s="199">
        <v>48.198999999999998</v>
      </c>
      <c r="K24" s="199">
        <v>51.927999999999997</v>
      </c>
      <c r="L24" s="199">
        <v>53.99</v>
      </c>
      <c r="M24" s="200">
        <v>57.360999999999997</v>
      </c>
      <c r="N24" s="265">
        <v>60.348999999999997</v>
      </c>
      <c r="O24" s="265">
        <v>62.793999999999997</v>
      </c>
      <c r="P24" s="265">
        <v>65.927000000000007</v>
      </c>
      <c r="Q24" s="265">
        <v>69.447999999999993</v>
      </c>
      <c r="R24" s="265">
        <v>73.942999999999998</v>
      </c>
      <c r="S24" s="265">
        <v>77.034000000000006</v>
      </c>
      <c r="T24" s="265">
        <v>79.566000000000003</v>
      </c>
      <c r="U24" s="265">
        <v>81.709999999999994</v>
      </c>
      <c r="V24" s="265">
        <v>84.034000000000006</v>
      </c>
      <c r="W24" s="266">
        <v>87.122</v>
      </c>
    </row>
    <row r="25" spans="1:27" x14ac:dyDescent="0.25">
      <c r="A25" s="83" t="s">
        <v>50</v>
      </c>
      <c r="B25" s="259">
        <v>54.228000000000002</v>
      </c>
      <c r="C25" s="261">
        <v>81.477000000000004</v>
      </c>
      <c r="D25" s="261">
        <v>84.405000000000001</v>
      </c>
      <c r="E25" s="261">
        <v>85.518000000000001</v>
      </c>
      <c r="F25" s="261">
        <v>89.894999999999996</v>
      </c>
      <c r="G25" s="261">
        <v>95.373000000000005</v>
      </c>
      <c r="H25" s="261">
        <v>99.269000000000005</v>
      </c>
      <c r="I25" s="261">
        <v>108.236</v>
      </c>
      <c r="J25" s="261">
        <v>240.77500000000001</v>
      </c>
      <c r="K25" s="261">
        <v>211.387</v>
      </c>
      <c r="L25" s="261">
        <v>206.84899999999999</v>
      </c>
      <c r="M25" s="262">
        <v>160.16999999999999</v>
      </c>
      <c r="N25" s="263">
        <v>161.07499999999999</v>
      </c>
      <c r="O25" s="263">
        <v>162.48599999999999</v>
      </c>
      <c r="P25" s="263">
        <v>164.303</v>
      </c>
      <c r="Q25" s="263">
        <v>166.887</v>
      </c>
      <c r="R25" s="263">
        <v>170.928</v>
      </c>
      <c r="S25" s="263">
        <v>175.80600000000001</v>
      </c>
      <c r="T25" s="263">
        <v>181.01499999999999</v>
      </c>
      <c r="U25" s="263">
        <v>186.36600000000001</v>
      </c>
      <c r="V25" s="263">
        <v>191.773</v>
      </c>
      <c r="W25" s="264">
        <v>197.32499999999999</v>
      </c>
    </row>
    <row r="26" spans="1:27" x14ac:dyDescent="0.25">
      <c r="A26" s="5" t="s">
        <v>10</v>
      </c>
      <c r="B26" s="194">
        <v>108.556</v>
      </c>
      <c r="C26" s="195">
        <v>163.08000000000001</v>
      </c>
      <c r="D26" s="195">
        <v>159.875</v>
      </c>
      <c r="E26" s="195">
        <v>164.85300000000001</v>
      </c>
      <c r="F26" s="195">
        <v>169.001</v>
      </c>
      <c r="G26" s="195">
        <v>183.279</v>
      </c>
      <c r="H26" s="195">
        <v>192.715</v>
      </c>
      <c r="I26" s="195">
        <v>198.29499999999999</v>
      </c>
      <c r="J26" s="195">
        <v>199.93799999999999</v>
      </c>
      <c r="K26" s="195">
        <v>218.535</v>
      </c>
      <c r="L26" s="195">
        <v>227.23</v>
      </c>
      <c r="M26" s="196">
        <v>238.75700000000001</v>
      </c>
      <c r="N26" s="197">
        <v>251.363</v>
      </c>
      <c r="O26" s="197">
        <v>262.38</v>
      </c>
      <c r="P26" s="197">
        <v>274.97399999999999</v>
      </c>
      <c r="Q26" s="197">
        <v>287.20100000000002</v>
      </c>
      <c r="R26" s="197">
        <v>299.81799999999998</v>
      </c>
      <c r="S26" s="197">
        <v>312.61599999999999</v>
      </c>
      <c r="T26" s="197">
        <v>326.82</v>
      </c>
      <c r="U26" s="197">
        <v>341.66800000000001</v>
      </c>
      <c r="V26" s="197">
        <v>357.23</v>
      </c>
      <c r="W26" s="228">
        <v>373.64299999999997</v>
      </c>
    </row>
    <row r="27" spans="1:27" x14ac:dyDescent="0.25">
      <c r="A27" s="83" t="s">
        <v>65</v>
      </c>
      <c r="B27" s="198">
        <v>34.844000000000001</v>
      </c>
      <c r="C27" s="199">
        <v>46.69</v>
      </c>
      <c r="D27" s="199">
        <v>46.033000000000001</v>
      </c>
      <c r="E27" s="199">
        <v>46.387999999999998</v>
      </c>
      <c r="F27" s="199">
        <v>47.616</v>
      </c>
      <c r="G27" s="199">
        <v>50.902000000000001</v>
      </c>
      <c r="H27" s="199">
        <v>53.731999999999999</v>
      </c>
      <c r="I27" s="199">
        <v>56.529000000000003</v>
      </c>
      <c r="J27" s="199">
        <v>60.212000000000003</v>
      </c>
      <c r="K27" s="199">
        <v>62.585999999999999</v>
      </c>
      <c r="L27" s="199">
        <v>67.995000000000005</v>
      </c>
      <c r="M27" s="200">
        <v>72.141000000000005</v>
      </c>
      <c r="N27" s="201">
        <v>75.540999999999997</v>
      </c>
      <c r="O27" s="201">
        <v>77.441000000000003</v>
      </c>
      <c r="P27" s="201">
        <v>79.704999999999998</v>
      </c>
      <c r="Q27" s="201">
        <v>82.399000000000001</v>
      </c>
      <c r="R27" s="201">
        <v>85.525999999999996</v>
      </c>
      <c r="S27" s="201">
        <v>88.978999999999999</v>
      </c>
      <c r="T27" s="201">
        <v>92.763999999999996</v>
      </c>
      <c r="U27" s="201">
        <v>96.676000000000002</v>
      </c>
      <c r="V27" s="201">
        <v>100.747</v>
      </c>
      <c r="W27" s="227">
        <v>104.964</v>
      </c>
    </row>
    <row r="28" spans="1:27" x14ac:dyDescent="0.25">
      <c r="A28" s="202" t="s">
        <v>66</v>
      </c>
      <c r="B28" s="260">
        <v>73.712000000000003</v>
      </c>
      <c r="C28" s="203">
        <v>116.39</v>
      </c>
      <c r="D28" s="203">
        <v>113.842</v>
      </c>
      <c r="E28" s="203">
        <v>118.465</v>
      </c>
      <c r="F28" s="203">
        <v>121.38500000000001</v>
      </c>
      <c r="G28" s="203">
        <v>132.37700000000001</v>
      </c>
      <c r="H28" s="203">
        <v>138.983</v>
      </c>
      <c r="I28" s="203">
        <v>141.76599999999999</v>
      </c>
      <c r="J28" s="203">
        <v>139.726</v>
      </c>
      <c r="K28" s="203">
        <v>155.94900000000001</v>
      </c>
      <c r="L28" s="203">
        <v>159.23500000000001</v>
      </c>
      <c r="M28" s="204">
        <v>166.61600000000001</v>
      </c>
      <c r="N28" s="205">
        <v>175.822</v>
      </c>
      <c r="O28" s="205">
        <v>184.93899999999999</v>
      </c>
      <c r="P28" s="205">
        <v>195.26900000000001</v>
      </c>
      <c r="Q28" s="205">
        <v>204.80199999999999</v>
      </c>
      <c r="R28" s="205">
        <v>214.292</v>
      </c>
      <c r="S28" s="205">
        <v>223.637</v>
      </c>
      <c r="T28" s="205">
        <v>234.05600000000001</v>
      </c>
      <c r="U28" s="205">
        <v>244.99199999999999</v>
      </c>
      <c r="V28" s="229">
        <v>256.483</v>
      </c>
      <c r="W28" s="230">
        <v>268.67899999999997</v>
      </c>
    </row>
    <row r="29" spans="1:27" x14ac:dyDescent="0.25">
      <c r="B29" s="257"/>
      <c r="C29" s="206"/>
      <c r="D29" s="206"/>
      <c r="E29" s="206"/>
      <c r="F29" s="206"/>
      <c r="G29" s="206"/>
      <c r="H29" s="206"/>
      <c r="I29" s="206"/>
      <c r="J29" s="206"/>
      <c r="K29" s="206"/>
      <c r="L29" s="206"/>
      <c r="M29" s="206"/>
      <c r="N29" s="206"/>
      <c r="O29" s="206"/>
      <c r="P29" s="206"/>
      <c r="Q29" s="206"/>
      <c r="R29" s="206"/>
      <c r="S29" s="206"/>
      <c r="T29" s="206"/>
      <c r="U29" s="206"/>
      <c r="V29" s="206"/>
      <c r="W29" s="206"/>
      <c r="X29" s="206"/>
    </row>
    <row r="30" spans="1:27" x14ac:dyDescent="0.25">
      <c r="B30" s="257"/>
    </row>
    <row r="31" spans="1:27" ht="28.9" customHeight="1" x14ac:dyDescent="0.25">
      <c r="A31" s="231"/>
      <c r="B31" s="303" t="s">
        <v>0</v>
      </c>
      <c r="C31" s="304"/>
      <c r="D31" s="304"/>
      <c r="E31" s="304"/>
      <c r="F31" s="304"/>
      <c r="G31" s="304"/>
      <c r="H31" s="304"/>
      <c r="I31" s="304"/>
      <c r="J31" s="304"/>
      <c r="K31" s="304"/>
      <c r="L31" s="304"/>
      <c r="M31" s="304"/>
      <c r="N31" s="304"/>
      <c r="O31" s="304"/>
      <c r="P31" s="304"/>
      <c r="Q31" s="304"/>
      <c r="R31" s="304"/>
      <c r="S31" s="304"/>
      <c r="T31" s="304"/>
      <c r="U31" s="304"/>
      <c r="V31" s="304"/>
      <c r="W31" s="305"/>
    </row>
    <row r="32" spans="1:27" ht="28.9" customHeight="1" x14ac:dyDescent="0.25">
      <c r="A32" s="186"/>
      <c r="B32" s="294" t="s">
        <v>29</v>
      </c>
      <c r="C32" s="295"/>
      <c r="D32" s="295"/>
      <c r="E32" s="295"/>
      <c r="F32" s="295"/>
      <c r="G32" s="295"/>
      <c r="H32" s="295"/>
      <c r="I32" s="295"/>
      <c r="J32" s="295"/>
      <c r="K32" s="295"/>
      <c r="L32" s="295"/>
      <c r="M32" s="296"/>
      <c r="N32" s="297" t="s">
        <v>94</v>
      </c>
      <c r="O32" s="298"/>
      <c r="P32" s="298"/>
      <c r="Q32" s="298"/>
      <c r="R32" s="298"/>
      <c r="S32" s="298"/>
      <c r="T32" s="298"/>
      <c r="U32" s="298"/>
      <c r="V32" s="298"/>
      <c r="W32" s="299"/>
    </row>
    <row r="33" spans="1:23" x14ac:dyDescent="0.25">
      <c r="A33" s="187"/>
      <c r="B33" s="188">
        <v>2003</v>
      </c>
      <c r="C33" s="189">
        <v>2013</v>
      </c>
      <c r="D33" s="189">
        <v>2014</v>
      </c>
      <c r="E33" s="189">
        <v>2015</v>
      </c>
      <c r="F33" s="189">
        <v>2016</v>
      </c>
      <c r="G33" s="189">
        <v>2017</v>
      </c>
      <c r="H33" s="189">
        <v>2018</v>
      </c>
      <c r="I33" s="189">
        <v>2019</v>
      </c>
      <c r="J33" s="189">
        <v>2020</v>
      </c>
      <c r="K33" s="189">
        <v>2021</v>
      </c>
      <c r="L33" s="189">
        <v>2022</v>
      </c>
      <c r="M33" s="225">
        <v>2023</v>
      </c>
      <c r="N33" s="191">
        <v>2024</v>
      </c>
      <c r="O33" s="191">
        <v>2025</v>
      </c>
      <c r="P33" s="191">
        <v>2026</v>
      </c>
      <c r="Q33" s="191">
        <v>2027</v>
      </c>
      <c r="R33" s="191">
        <v>2028</v>
      </c>
      <c r="S33" s="191">
        <v>2029</v>
      </c>
      <c r="T33" s="191">
        <v>2030</v>
      </c>
      <c r="U33" s="191">
        <v>2031</v>
      </c>
      <c r="V33" s="191">
        <v>2032</v>
      </c>
      <c r="W33" s="240">
        <v>2033</v>
      </c>
    </row>
    <row r="34" spans="1:23" x14ac:dyDescent="0.25">
      <c r="A34" s="192" t="s">
        <v>2</v>
      </c>
      <c r="B34" s="207">
        <f t="shared" ref="B34:W34" si="0">B8/B$8</f>
        <v>1</v>
      </c>
      <c r="C34" s="208">
        <f t="shared" si="0"/>
        <v>1</v>
      </c>
      <c r="D34" s="208">
        <f t="shared" si="0"/>
        <v>1</v>
      </c>
      <c r="E34" s="208">
        <f t="shared" si="0"/>
        <v>1</v>
      </c>
      <c r="F34" s="208">
        <f t="shared" si="0"/>
        <v>1</v>
      </c>
      <c r="G34" s="208">
        <f t="shared" si="0"/>
        <v>1</v>
      </c>
      <c r="H34" s="208">
        <f t="shared" si="0"/>
        <v>1</v>
      </c>
      <c r="I34" s="208">
        <f t="shared" si="0"/>
        <v>1</v>
      </c>
      <c r="J34" s="208">
        <f t="shared" si="0"/>
        <v>1</v>
      </c>
      <c r="K34" s="208">
        <f t="shared" si="0"/>
        <v>1</v>
      </c>
      <c r="L34" s="208">
        <f t="shared" si="0"/>
        <v>1</v>
      </c>
      <c r="M34" s="236">
        <f t="shared" si="0"/>
        <v>1</v>
      </c>
      <c r="N34" s="208">
        <f t="shared" si="0"/>
        <v>1</v>
      </c>
      <c r="O34" s="208">
        <f t="shared" si="0"/>
        <v>1</v>
      </c>
      <c r="P34" s="208">
        <f t="shared" si="0"/>
        <v>1</v>
      </c>
      <c r="Q34" s="208">
        <f t="shared" si="0"/>
        <v>1</v>
      </c>
      <c r="R34" s="208">
        <f t="shared" si="0"/>
        <v>1</v>
      </c>
      <c r="S34" s="208">
        <f t="shared" si="0"/>
        <v>1</v>
      </c>
      <c r="T34" s="208">
        <f t="shared" si="0"/>
        <v>1</v>
      </c>
      <c r="U34" s="208">
        <f t="shared" si="0"/>
        <v>1</v>
      </c>
      <c r="V34" s="208">
        <f t="shared" si="0"/>
        <v>1</v>
      </c>
      <c r="W34" s="209">
        <f t="shared" si="0"/>
        <v>1</v>
      </c>
    </row>
    <row r="35" spans="1:23" x14ac:dyDescent="0.25">
      <c r="A35" s="5" t="s">
        <v>12</v>
      </c>
      <c r="B35" s="86">
        <f t="shared" ref="B35:B46" si="1">B9/B$8</f>
        <v>0.93868209085055188</v>
      </c>
      <c r="C35" s="87">
        <f t="shared" ref="C35:W35" si="2">C9/C$8</f>
        <v>0.94289780008767721</v>
      </c>
      <c r="D35" s="87">
        <f t="shared" si="2"/>
        <v>0.94674638403840505</v>
      </c>
      <c r="E35" s="87">
        <f t="shared" si="2"/>
        <v>0.94792261618944129</v>
      </c>
      <c r="F35" s="87">
        <f t="shared" si="2"/>
        <v>0.94891055538156255</v>
      </c>
      <c r="G35" s="87">
        <f t="shared" si="2"/>
        <v>0.94682008301428011</v>
      </c>
      <c r="H35" s="87">
        <f t="shared" si="2"/>
        <v>0.94652378965034212</v>
      </c>
      <c r="I35" s="87">
        <f t="shared" si="2"/>
        <v>0.94729102772049523</v>
      </c>
      <c r="J35" s="87">
        <f t="shared" si="2"/>
        <v>0.95186715578625936</v>
      </c>
      <c r="K35" s="87">
        <f t="shared" si="2"/>
        <v>0.94950353639766449</v>
      </c>
      <c r="L35" s="87">
        <f t="shared" si="2"/>
        <v>0.94979280112332609</v>
      </c>
      <c r="M35" s="237">
        <f t="shared" si="2"/>
        <v>0.95093839630748545</v>
      </c>
      <c r="N35" s="87">
        <f t="shared" si="2"/>
        <v>0.95224273629312273</v>
      </c>
      <c r="O35" s="87">
        <f t="shared" si="2"/>
        <v>0.95343787028136096</v>
      </c>
      <c r="P35" s="87">
        <f t="shared" si="2"/>
        <v>0.95370901597947511</v>
      </c>
      <c r="Q35" s="87">
        <f t="shared" si="2"/>
        <v>0.95427311623647404</v>
      </c>
      <c r="R35" s="87">
        <f t="shared" si="2"/>
        <v>0.9547244632535874</v>
      </c>
      <c r="S35" s="87">
        <f t="shared" si="2"/>
        <v>0.95524819952790962</v>
      </c>
      <c r="T35" s="87">
        <f t="shared" si="2"/>
        <v>0.9555722368485623</v>
      </c>
      <c r="U35" s="87">
        <f t="shared" si="2"/>
        <v>0.95585657949085734</v>
      </c>
      <c r="V35" s="87">
        <f t="shared" si="2"/>
        <v>0.95607679718049499</v>
      </c>
      <c r="W35" s="88">
        <f t="shared" si="2"/>
        <v>0.95647882448261512</v>
      </c>
    </row>
    <row r="36" spans="1:23" x14ac:dyDescent="0.25">
      <c r="A36" s="83" t="s">
        <v>13</v>
      </c>
      <c r="B36" s="84">
        <f t="shared" si="1"/>
        <v>0.83364249483161801</v>
      </c>
      <c r="C36" s="73">
        <f t="shared" ref="C36:W36" si="3">C10/C$8</f>
        <v>0.84203405403209886</v>
      </c>
      <c r="D36" s="73">
        <f t="shared" si="3"/>
        <v>0.84150559640465727</v>
      </c>
      <c r="E36" s="73">
        <f t="shared" si="3"/>
        <v>0.8444015517197806</v>
      </c>
      <c r="F36" s="73">
        <f t="shared" si="3"/>
        <v>0.84458046799140485</v>
      </c>
      <c r="G36" s="73">
        <f t="shared" si="3"/>
        <v>0.84182631416306031</v>
      </c>
      <c r="H36" s="73">
        <f t="shared" si="3"/>
        <v>0.83717664256585911</v>
      </c>
      <c r="I36" s="73">
        <f t="shared" si="3"/>
        <v>0.84338103599788827</v>
      </c>
      <c r="J36" s="73">
        <f t="shared" si="3"/>
        <v>0.81088689117442148</v>
      </c>
      <c r="K36" s="73">
        <f t="shared" si="3"/>
        <v>0.82752999335214095</v>
      </c>
      <c r="L36" s="73">
        <f t="shared" si="3"/>
        <v>0.8297290340256902</v>
      </c>
      <c r="M36" s="238">
        <f t="shared" si="3"/>
        <v>0.84400699970040027</v>
      </c>
      <c r="N36" s="73">
        <f t="shared" si="3"/>
        <v>0.84800900571406856</v>
      </c>
      <c r="O36" s="73">
        <f t="shared" si="3"/>
        <v>0.84798298087708879</v>
      </c>
      <c r="P36" s="73">
        <f t="shared" si="3"/>
        <v>0.84619721487108002</v>
      </c>
      <c r="Q36" s="73">
        <f t="shared" si="3"/>
        <v>0.84668061713882847</v>
      </c>
      <c r="R36" s="73">
        <f t="shared" si="3"/>
        <v>0.84675709652941111</v>
      </c>
      <c r="S36" s="73">
        <f t="shared" si="3"/>
        <v>0.84739609555697215</v>
      </c>
      <c r="T36" s="73">
        <f t="shared" si="3"/>
        <v>0.84794916839661072</v>
      </c>
      <c r="U36" s="73">
        <f t="shared" si="3"/>
        <v>0.84848874405309693</v>
      </c>
      <c r="V36" s="73">
        <f t="shared" si="3"/>
        <v>0.84891072350514118</v>
      </c>
      <c r="W36" s="85">
        <f t="shared" si="3"/>
        <v>0.84955502969497143</v>
      </c>
    </row>
    <row r="37" spans="1:23" x14ac:dyDescent="0.25">
      <c r="A37" s="80" t="s">
        <v>14</v>
      </c>
      <c r="B37" s="84">
        <f t="shared" si="1"/>
        <v>0.29705035077215064</v>
      </c>
      <c r="C37" s="73">
        <f t="shared" ref="C37:W37" si="4">C11/C$8</f>
        <v>0.31751596326523179</v>
      </c>
      <c r="D37" s="73">
        <f t="shared" si="4"/>
        <v>0.31328873797260987</v>
      </c>
      <c r="E37" s="73">
        <f t="shared" si="4"/>
        <v>0.31241976041850944</v>
      </c>
      <c r="F37" s="73">
        <f t="shared" si="4"/>
        <v>0.31300537739077439</v>
      </c>
      <c r="G37" s="73">
        <f t="shared" si="4"/>
        <v>0.31266874516705134</v>
      </c>
      <c r="H37" s="73">
        <f t="shared" si="4"/>
        <v>0.3115225465015351</v>
      </c>
      <c r="I37" s="73">
        <f t="shared" si="4"/>
        <v>0.31727322361667321</v>
      </c>
      <c r="J37" s="73">
        <f t="shared" si="4"/>
        <v>0.30516714822702173</v>
      </c>
      <c r="K37" s="73">
        <f t="shared" si="4"/>
        <v>0.30825570758107812</v>
      </c>
      <c r="L37" s="73">
        <f t="shared" si="4"/>
        <v>0.30418872055936513</v>
      </c>
      <c r="M37" s="238">
        <f t="shared" si="4"/>
        <v>0.31227676433999507</v>
      </c>
      <c r="N37" s="73">
        <f t="shared" si="4"/>
        <v>0.31524312103090729</v>
      </c>
      <c r="O37" s="73">
        <f t="shared" si="4"/>
        <v>0.31453008683294786</v>
      </c>
      <c r="P37" s="73">
        <f t="shared" si="4"/>
        <v>0.3121798886217787</v>
      </c>
      <c r="Q37" s="73">
        <f t="shared" si="4"/>
        <v>0.31212501737440396</v>
      </c>
      <c r="R37" s="73">
        <f t="shared" si="4"/>
        <v>0.31178006893609628</v>
      </c>
      <c r="S37" s="73">
        <f t="shared" si="4"/>
        <v>0.31248871774778969</v>
      </c>
      <c r="T37" s="73">
        <f t="shared" si="4"/>
        <v>0.31262670415516902</v>
      </c>
      <c r="U37" s="73">
        <f t="shared" si="4"/>
        <v>0.31315719875818365</v>
      </c>
      <c r="V37" s="73">
        <f t="shared" si="4"/>
        <v>0.31341331717869009</v>
      </c>
      <c r="W37" s="85">
        <f t="shared" si="4"/>
        <v>0.31413817957502205</v>
      </c>
    </row>
    <row r="38" spans="1:23" x14ac:dyDescent="0.25">
      <c r="A38" s="80" t="s">
        <v>15</v>
      </c>
      <c r="B38" s="84">
        <f t="shared" si="1"/>
        <v>0.27517369152385363</v>
      </c>
      <c r="C38" s="73">
        <f t="shared" ref="C38:W38" si="5">C12/C$8</f>
        <v>0.26529273105942303</v>
      </c>
      <c r="D38" s="73">
        <f t="shared" si="5"/>
        <v>0.2649190268431561</v>
      </c>
      <c r="E38" s="73">
        <f t="shared" si="5"/>
        <v>0.2668354646314034</v>
      </c>
      <c r="F38" s="73">
        <f t="shared" si="5"/>
        <v>0.27058330239751577</v>
      </c>
      <c r="G38" s="73">
        <f t="shared" si="5"/>
        <v>0.27201263929410296</v>
      </c>
      <c r="H38" s="73">
        <f t="shared" si="5"/>
        <v>0.27136689761115634</v>
      </c>
      <c r="I38" s="73">
        <f t="shared" si="5"/>
        <v>0.2717292202610595</v>
      </c>
      <c r="J38" s="73">
        <f t="shared" si="5"/>
        <v>0.25789952376802483</v>
      </c>
      <c r="K38" s="73">
        <f t="shared" si="5"/>
        <v>0.27021179104232745</v>
      </c>
      <c r="L38" s="73">
        <f t="shared" si="5"/>
        <v>0.26886029017785629</v>
      </c>
      <c r="M38" s="238">
        <f t="shared" si="5"/>
        <v>0.26954538524038046</v>
      </c>
      <c r="N38" s="73">
        <f t="shared" si="5"/>
        <v>0.26950264329107554</v>
      </c>
      <c r="O38" s="73">
        <f t="shared" si="5"/>
        <v>0.26918533264786454</v>
      </c>
      <c r="P38" s="73">
        <f t="shared" si="5"/>
        <v>0.26836713736422835</v>
      </c>
      <c r="Q38" s="73">
        <f t="shared" si="5"/>
        <v>0.26749512919630664</v>
      </c>
      <c r="R38" s="73">
        <f t="shared" si="5"/>
        <v>0.2663663579769181</v>
      </c>
      <c r="S38" s="73">
        <f t="shared" si="5"/>
        <v>0.26555411909391541</v>
      </c>
      <c r="T38" s="73">
        <f t="shared" si="5"/>
        <v>0.26520065832804413</v>
      </c>
      <c r="U38" s="73">
        <f t="shared" si="5"/>
        <v>0.2644782209917812</v>
      </c>
      <c r="V38" s="73">
        <f t="shared" si="5"/>
        <v>0.26380209463622484</v>
      </c>
      <c r="W38" s="85">
        <f t="shared" si="5"/>
        <v>0.26330508036302086</v>
      </c>
    </row>
    <row r="39" spans="1:23" x14ac:dyDescent="0.25">
      <c r="A39" s="81" t="s">
        <v>16</v>
      </c>
      <c r="B39" s="84">
        <f t="shared" si="1"/>
        <v>0.2057880229103356</v>
      </c>
      <c r="C39" s="73">
        <f t="shared" ref="C39:W39" si="6">C13/C$8</f>
        <v>0.19897707648501436</v>
      </c>
      <c r="D39" s="73">
        <f t="shared" si="6"/>
        <v>0.19927943916703808</v>
      </c>
      <c r="E39" s="73">
        <f t="shared" si="6"/>
        <v>0.2013498572114534</v>
      </c>
      <c r="F39" s="73">
        <f t="shared" si="6"/>
        <v>0.20459508743248031</v>
      </c>
      <c r="G39" s="73">
        <f t="shared" si="6"/>
        <v>0.20584204654428759</v>
      </c>
      <c r="H39" s="73">
        <f t="shared" si="6"/>
        <v>0.20424712910322354</v>
      </c>
      <c r="I39" s="73">
        <f t="shared" si="6"/>
        <v>0.20406113256215885</v>
      </c>
      <c r="J39" s="73">
        <f t="shared" si="6"/>
        <v>0.19599586697474974</v>
      </c>
      <c r="K39" s="73">
        <f t="shared" si="6"/>
        <v>0.20115285015697681</v>
      </c>
      <c r="L39" s="73">
        <f t="shared" si="6"/>
        <v>0.20116044628130217</v>
      </c>
      <c r="M39" s="238">
        <f t="shared" si="6"/>
        <v>0.20096932206224852</v>
      </c>
      <c r="N39" s="73">
        <f t="shared" si="6"/>
        <v>0.20023958239325901</v>
      </c>
      <c r="O39" s="73">
        <f t="shared" si="6"/>
        <v>0.19937736387798349</v>
      </c>
      <c r="P39" s="73">
        <f t="shared" si="6"/>
        <v>0.19870221477007199</v>
      </c>
      <c r="Q39" s="73">
        <f t="shared" si="6"/>
        <v>0.1980159823818369</v>
      </c>
      <c r="R39" s="73">
        <f t="shared" si="6"/>
        <v>0.19711163041795812</v>
      </c>
      <c r="S39" s="73">
        <f t="shared" si="6"/>
        <v>0.19660486700434568</v>
      </c>
      <c r="T39" s="73">
        <f t="shared" si="6"/>
        <v>0.19640110921233772</v>
      </c>
      <c r="U39" s="73">
        <f t="shared" si="6"/>
        <v>0.19585932886155769</v>
      </c>
      <c r="V39" s="73">
        <f t="shared" si="6"/>
        <v>0.19544368238322138</v>
      </c>
      <c r="W39" s="85">
        <f t="shared" si="6"/>
        <v>0.19522469358060274</v>
      </c>
    </row>
    <row r="40" spans="1:23" x14ac:dyDescent="0.25">
      <c r="A40" s="81" t="s">
        <v>17</v>
      </c>
      <c r="B40" s="84">
        <f t="shared" si="1"/>
        <v>4.310712954281002E-2</v>
      </c>
      <c r="C40" s="73">
        <f t="shared" ref="C40:W40" si="7">C14/C$8</f>
        <v>3.8998127406394835E-2</v>
      </c>
      <c r="D40" s="73">
        <f t="shared" si="7"/>
        <v>3.8204513764670531E-2</v>
      </c>
      <c r="E40" s="73">
        <f t="shared" si="7"/>
        <v>3.7896143445626626E-2</v>
      </c>
      <c r="F40" s="73">
        <f t="shared" si="7"/>
        <v>3.8149909127295552E-2</v>
      </c>
      <c r="G40" s="73">
        <f t="shared" si="7"/>
        <v>3.8047583054176902E-2</v>
      </c>
      <c r="H40" s="73">
        <f t="shared" si="7"/>
        <v>3.8123877558722138E-2</v>
      </c>
      <c r="I40" s="73">
        <f t="shared" si="7"/>
        <v>3.8186586370105267E-2</v>
      </c>
      <c r="J40" s="73">
        <f t="shared" si="7"/>
        <v>3.3507885921954965E-2</v>
      </c>
      <c r="K40" s="73">
        <f t="shared" si="7"/>
        <v>3.7978061833639928E-2</v>
      </c>
      <c r="L40" s="73">
        <f t="shared" si="7"/>
        <v>3.6164296391060675E-2</v>
      </c>
      <c r="M40" s="238">
        <f t="shared" si="7"/>
        <v>3.5722637282610437E-2</v>
      </c>
      <c r="N40" s="73">
        <f t="shared" si="7"/>
        <v>3.599207725154726E-2</v>
      </c>
      <c r="O40" s="73">
        <f t="shared" si="7"/>
        <v>3.6198111364307083E-2</v>
      </c>
      <c r="P40" s="73">
        <f t="shared" si="7"/>
        <v>3.604809330451237E-2</v>
      </c>
      <c r="Q40" s="73">
        <f t="shared" si="7"/>
        <v>3.5828448996312726E-2</v>
      </c>
      <c r="R40" s="73">
        <f t="shared" si="7"/>
        <v>3.5640490329692735E-2</v>
      </c>
      <c r="S40" s="73">
        <f t="shared" si="7"/>
        <v>3.5319873412593378E-2</v>
      </c>
      <c r="T40" s="73">
        <f t="shared" si="7"/>
        <v>3.5102989840829747E-2</v>
      </c>
      <c r="U40" s="73">
        <f t="shared" si="7"/>
        <v>3.4932124264837265E-2</v>
      </c>
      <c r="V40" s="73">
        <f t="shared" si="7"/>
        <v>3.4677235219860075E-2</v>
      </c>
      <c r="W40" s="85">
        <f t="shared" si="7"/>
        <v>3.4336863556883097E-2</v>
      </c>
    </row>
    <row r="41" spans="1:23" x14ac:dyDescent="0.25">
      <c r="A41" s="81" t="s">
        <v>18</v>
      </c>
      <c r="B41" s="84">
        <f t="shared" si="1"/>
        <v>2.6278539070707985E-2</v>
      </c>
      <c r="C41" s="73">
        <f t="shared" ref="C41:W41" si="8">C15/C$8</f>
        <v>2.7317527168013805E-2</v>
      </c>
      <c r="D41" s="73">
        <f t="shared" si="8"/>
        <v>2.7435073911447495E-2</v>
      </c>
      <c r="E41" s="73">
        <f t="shared" si="8"/>
        <v>2.7589463974323332E-2</v>
      </c>
      <c r="F41" s="73">
        <f t="shared" si="8"/>
        <v>2.7838305837739927E-2</v>
      </c>
      <c r="G41" s="73">
        <f t="shared" si="8"/>
        <v>2.8123009695638485E-2</v>
      </c>
      <c r="H41" s="73">
        <f t="shared" si="8"/>
        <v>2.8995890949210713E-2</v>
      </c>
      <c r="I41" s="73">
        <f t="shared" si="8"/>
        <v>2.9481501328795387E-2</v>
      </c>
      <c r="J41" s="73">
        <f t="shared" si="8"/>
        <v>2.8395770871320107E-2</v>
      </c>
      <c r="K41" s="73">
        <f t="shared" si="8"/>
        <v>3.1080879051710728E-2</v>
      </c>
      <c r="L41" s="73">
        <f t="shared" si="8"/>
        <v>3.1535547505493443E-2</v>
      </c>
      <c r="M41" s="238">
        <f t="shared" si="8"/>
        <v>3.2853425895521503E-2</v>
      </c>
      <c r="N41" s="73">
        <f t="shared" si="8"/>
        <v>3.3270983646269237E-2</v>
      </c>
      <c r="O41" s="73">
        <f t="shared" si="8"/>
        <v>3.3609857405573984E-2</v>
      </c>
      <c r="P41" s="73">
        <f t="shared" si="8"/>
        <v>3.3616829289643976E-2</v>
      </c>
      <c r="Q41" s="73">
        <f t="shared" si="8"/>
        <v>3.365069781815698E-2</v>
      </c>
      <c r="R41" s="73">
        <f t="shared" si="8"/>
        <v>3.3614237229267263E-2</v>
      </c>
      <c r="S41" s="73">
        <f t="shared" si="8"/>
        <v>3.3629378676976358E-2</v>
      </c>
      <c r="T41" s="73">
        <f t="shared" si="8"/>
        <v>3.3696559274876699E-2</v>
      </c>
      <c r="U41" s="73">
        <f t="shared" si="8"/>
        <v>3.3686767865386255E-2</v>
      </c>
      <c r="V41" s="73">
        <f t="shared" si="8"/>
        <v>3.368117703314337E-2</v>
      </c>
      <c r="W41" s="85">
        <f t="shared" si="8"/>
        <v>3.3743523225535019E-2</v>
      </c>
    </row>
    <row r="42" spans="1:23" x14ac:dyDescent="0.25">
      <c r="A42" s="80" t="s">
        <v>19</v>
      </c>
      <c r="B42" s="84">
        <f t="shared" si="1"/>
        <v>5.6540403755126013E-2</v>
      </c>
      <c r="C42" s="73">
        <f t="shared" ref="C42:W42" si="9">C16/C$8</f>
        <v>5.207967136472437E-2</v>
      </c>
      <c r="D42" s="73">
        <f t="shared" si="9"/>
        <v>5.0815660739494208E-2</v>
      </c>
      <c r="E42" s="73">
        <f t="shared" si="9"/>
        <v>4.9521089741969719E-2</v>
      </c>
      <c r="F42" s="73">
        <f t="shared" si="9"/>
        <v>4.8960012382388465E-2</v>
      </c>
      <c r="G42" s="73">
        <f t="shared" si="9"/>
        <v>4.7406057634136536E-2</v>
      </c>
      <c r="H42" s="73">
        <f t="shared" si="9"/>
        <v>4.6504864929662201E-2</v>
      </c>
      <c r="I42" s="73">
        <f t="shared" si="9"/>
        <v>4.6284556255704996E-2</v>
      </c>
      <c r="J42" s="73">
        <f t="shared" si="9"/>
        <v>4.6864384868235749E-2</v>
      </c>
      <c r="K42" s="73">
        <f t="shared" si="9"/>
        <v>4.2093634299348689E-2</v>
      </c>
      <c r="L42" s="73">
        <f t="shared" si="9"/>
        <v>4.2621433124643018E-2</v>
      </c>
      <c r="M42" s="238">
        <f t="shared" si="9"/>
        <v>4.341133473091717E-2</v>
      </c>
      <c r="N42" s="73">
        <f t="shared" si="9"/>
        <v>4.3466439940531891E-2</v>
      </c>
      <c r="O42" s="73">
        <f t="shared" si="9"/>
        <v>4.3845394726918355E-2</v>
      </c>
      <c r="P42" s="73">
        <f t="shared" si="9"/>
        <v>4.421156474953368E-2</v>
      </c>
      <c r="Q42" s="73">
        <f t="shared" si="9"/>
        <v>4.4331677331724613E-2</v>
      </c>
      <c r="R42" s="73">
        <f t="shared" si="9"/>
        <v>4.4416742486305269E-2</v>
      </c>
      <c r="S42" s="73">
        <f t="shared" si="9"/>
        <v>4.4489400874293122E-2</v>
      </c>
      <c r="T42" s="73">
        <f t="shared" si="9"/>
        <v>4.4493557892779305E-2</v>
      </c>
      <c r="U42" s="73">
        <f t="shared" si="9"/>
        <v>4.4546911331373715E-2</v>
      </c>
      <c r="V42" s="73">
        <f t="shared" si="9"/>
        <v>4.4741591079076153E-2</v>
      </c>
      <c r="W42" s="85">
        <f t="shared" si="9"/>
        <v>4.4948616773896569E-2</v>
      </c>
    </row>
    <row r="43" spans="1:23" x14ac:dyDescent="0.25">
      <c r="A43" s="80" t="s">
        <v>30</v>
      </c>
      <c r="B43" s="84">
        <f t="shared" si="1"/>
        <v>2.2695127599724352E-2</v>
      </c>
      <c r="C43" s="73">
        <f t="shared" ref="C43:W43" si="10">C17/C$8</f>
        <v>2.8349764630250303E-2</v>
      </c>
      <c r="D43" s="73">
        <f t="shared" si="10"/>
        <v>2.8221521825012173E-2</v>
      </c>
      <c r="E43" s="73">
        <f t="shared" si="10"/>
        <v>2.8320465515934191E-2</v>
      </c>
      <c r="F43" s="73">
        <f t="shared" si="10"/>
        <v>2.8363106286601505E-2</v>
      </c>
      <c r="G43" s="73">
        <f t="shared" si="10"/>
        <v>2.8831576183229141E-2</v>
      </c>
      <c r="H43" s="73">
        <f t="shared" si="10"/>
        <v>2.928947385946647E-2</v>
      </c>
      <c r="I43" s="73">
        <f t="shared" si="10"/>
        <v>2.9882080374178575E-2</v>
      </c>
      <c r="J43" s="73">
        <f t="shared" si="10"/>
        <v>2.997309970634528E-2</v>
      </c>
      <c r="K43" s="73">
        <f t="shared" si="10"/>
        <v>2.8893347496331202E-2</v>
      </c>
      <c r="L43" s="73">
        <f t="shared" si="10"/>
        <v>2.9470518765004099E-2</v>
      </c>
      <c r="M43" s="238">
        <f t="shared" si="10"/>
        <v>3.0380187461445551E-2</v>
      </c>
      <c r="N43" s="73">
        <f t="shared" si="10"/>
        <v>3.0485862073879155E-2</v>
      </c>
      <c r="O43" s="73">
        <f t="shared" si="10"/>
        <v>3.0804392418696262E-2</v>
      </c>
      <c r="P43" s="73">
        <f t="shared" si="10"/>
        <v>3.1580843484643406E-2</v>
      </c>
      <c r="Q43" s="73">
        <f t="shared" si="10"/>
        <v>3.2259630992338389E-2</v>
      </c>
      <c r="R43" s="73">
        <f t="shared" si="10"/>
        <v>3.2997361099051277E-2</v>
      </c>
      <c r="S43" s="73">
        <f t="shared" si="10"/>
        <v>3.3682059010849426E-2</v>
      </c>
      <c r="T43" s="73">
        <f t="shared" si="10"/>
        <v>3.4386180603030551E-2</v>
      </c>
      <c r="U43" s="73">
        <f t="shared" si="10"/>
        <v>3.5157319430751059E-2</v>
      </c>
      <c r="V43" s="73">
        <f t="shared" si="10"/>
        <v>3.6050765154906655E-2</v>
      </c>
      <c r="W43" s="85">
        <f t="shared" si="10"/>
        <v>3.6959255433595038E-2</v>
      </c>
    </row>
    <row r="44" spans="1:23" x14ac:dyDescent="0.25">
      <c r="A44" s="80" t="s">
        <v>20</v>
      </c>
      <c r="B44" s="84">
        <f t="shared" si="1"/>
        <v>4.6220020560557615E-2</v>
      </c>
      <c r="C44" s="73">
        <f t="shared" ref="C44:W44" si="11">C18/C$8</f>
        <v>5.0273605954203396E-2</v>
      </c>
      <c r="D44" s="73">
        <f t="shared" si="11"/>
        <v>5.0408613153566192E-2</v>
      </c>
      <c r="E44" s="73">
        <f t="shared" si="11"/>
        <v>5.1857514721120074E-2</v>
      </c>
      <c r="F44" s="73">
        <f t="shared" si="11"/>
        <v>5.2670798966360774E-2</v>
      </c>
      <c r="G44" s="73">
        <f t="shared" si="11"/>
        <v>5.3383317930765332E-2</v>
      </c>
      <c r="H44" s="73">
        <f t="shared" si="11"/>
        <v>5.2696744948043044E-2</v>
      </c>
      <c r="I44" s="73">
        <f t="shared" si="11"/>
        <v>5.1808134598812242E-2</v>
      </c>
      <c r="J44" s="73">
        <f t="shared" si="11"/>
        <v>5.0715984995153902E-2</v>
      </c>
      <c r="K44" s="73">
        <f t="shared" si="11"/>
        <v>5.2194128579347646E-2</v>
      </c>
      <c r="L44" s="73">
        <f t="shared" si="11"/>
        <v>5.4726575921181568E-2</v>
      </c>
      <c r="M44" s="238">
        <f t="shared" si="11"/>
        <v>5.5514092897268552E-2</v>
      </c>
      <c r="N44" s="73">
        <f t="shared" si="11"/>
        <v>5.558083530847896E-2</v>
      </c>
      <c r="O44" s="73">
        <f t="shared" si="11"/>
        <v>5.5802116494320479E-2</v>
      </c>
      <c r="P44" s="73">
        <f t="shared" si="11"/>
        <v>5.6726800131983869E-2</v>
      </c>
      <c r="Q44" s="73">
        <f t="shared" si="11"/>
        <v>5.7582078435662001E-2</v>
      </c>
      <c r="R44" s="73">
        <f t="shared" si="11"/>
        <v>5.8481820275366865E-2</v>
      </c>
      <c r="S44" s="73">
        <f t="shared" si="11"/>
        <v>5.9301736489820601E-2</v>
      </c>
      <c r="T44" s="73">
        <f t="shared" si="11"/>
        <v>6.0201236750821854E-2</v>
      </c>
      <c r="U44" s="73">
        <f t="shared" si="11"/>
        <v>6.1195203640125463E-2</v>
      </c>
      <c r="V44" s="73">
        <f t="shared" si="11"/>
        <v>6.2188163149929192E-2</v>
      </c>
      <c r="W44" s="85">
        <f t="shared" si="11"/>
        <v>6.293309534492246E-2</v>
      </c>
    </row>
    <row r="45" spans="1:23" x14ac:dyDescent="0.25">
      <c r="A45" s="80" t="s">
        <v>21</v>
      </c>
      <c r="B45" s="84">
        <f t="shared" si="1"/>
        <v>0.13596290062020583</v>
      </c>
      <c r="C45" s="73">
        <f t="shared" ref="C45:W45" si="12">C19/C$8</f>
        <v>0.12852231775826595</v>
      </c>
      <c r="D45" s="73">
        <f t="shared" si="12"/>
        <v>0.13385203587081868</v>
      </c>
      <c r="E45" s="73">
        <f t="shared" si="12"/>
        <v>0.13544757259470797</v>
      </c>
      <c r="F45" s="73">
        <f t="shared" si="12"/>
        <v>0.13099787056776396</v>
      </c>
      <c r="G45" s="73">
        <f t="shared" si="12"/>
        <v>0.12752397795377488</v>
      </c>
      <c r="H45" s="73">
        <f t="shared" si="12"/>
        <v>0.12579583722742296</v>
      </c>
      <c r="I45" s="73">
        <f t="shared" si="12"/>
        <v>0.12640355507922002</v>
      </c>
      <c r="J45" s="73">
        <f t="shared" si="12"/>
        <v>0.12026674960964</v>
      </c>
      <c r="K45" s="73">
        <f t="shared" si="12"/>
        <v>0.12588138435370771</v>
      </c>
      <c r="L45" s="73">
        <f t="shared" si="12"/>
        <v>0.12986127452442581</v>
      </c>
      <c r="M45" s="238">
        <f t="shared" si="12"/>
        <v>0.13287923503039353</v>
      </c>
      <c r="N45" s="73">
        <f t="shared" si="12"/>
        <v>0.1337301040691958</v>
      </c>
      <c r="O45" s="73">
        <f t="shared" si="12"/>
        <v>0.1338158352163317</v>
      </c>
      <c r="P45" s="73">
        <f t="shared" si="12"/>
        <v>0.13313098051891206</v>
      </c>
      <c r="Q45" s="73">
        <f t="shared" si="12"/>
        <v>0.13288724302400765</v>
      </c>
      <c r="R45" s="73">
        <f t="shared" si="12"/>
        <v>0.13271459474560468</v>
      </c>
      <c r="S45" s="73">
        <f t="shared" si="12"/>
        <v>0.13187991918722261</v>
      </c>
      <c r="T45" s="73">
        <f t="shared" si="12"/>
        <v>0.13104096660631404</v>
      </c>
      <c r="U45" s="73">
        <f t="shared" si="12"/>
        <v>0.12995376070113088</v>
      </c>
      <c r="V45" s="73">
        <f t="shared" si="12"/>
        <v>0.12871491526128115</v>
      </c>
      <c r="W45" s="85">
        <f t="shared" si="12"/>
        <v>0.12727080220451442</v>
      </c>
    </row>
    <row r="46" spans="1:23" x14ac:dyDescent="0.25">
      <c r="A46" s="81" t="s">
        <v>22</v>
      </c>
      <c r="B46" s="84">
        <f t="shared" si="1"/>
        <v>0.10147764886634507</v>
      </c>
      <c r="C46" s="73">
        <f t="shared" ref="C46:W46" si="13">C20/C$8</f>
        <v>9.082008955395296E-2</v>
      </c>
      <c r="D46" s="73">
        <f t="shared" si="13"/>
        <v>9.6816035143329371E-2</v>
      </c>
      <c r="E46" s="73">
        <f t="shared" si="13"/>
        <v>9.8633083979883254E-2</v>
      </c>
      <c r="F46" s="73">
        <f t="shared" si="13"/>
        <v>9.4721644149019138E-2</v>
      </c>
      <c r="G46" s="73">
        <f t="shared" si="13"/>
        <v>9.1596001038766597E-2</v>
      </c>
      <c r="H46" s="73">
        <f t="shared" si="13"/>
        <v>8.9554164659499322E-2</v>
      </c>
      <c r="I46" s="73">
        <f t="shared" si="13"/>
        <v>8.9646772747015324E-2</v>
      </c>
      <c r="J46" s="73">
        <f t="shared" si="13"/>
        <v>8.4489166456821585E-2</v>
      </c>
      <c r="K46" s="73">
        <f t="shared" si="13"/>
        <v>8.6498422144372464E-2</v>
      </c>
      <c r="L46" s="73">
        <f t="shared" si="13"/>
        <v>8.9166553428144349E-2</v>
      </c>
      <c r="M46" s="238">
        <f t="shared" si="13"/>
        <v>9.2413963728302156E-2</v>
      </c>
      <c r="N46" s="73">
        <f t="shared" si="13"/>
        <v>9.4036754333049935E-2</v>
      </c>
      <c r="O46" s="73">
        <f t="shared" si="13"/>
        <v>9.3948206172306897E-2</v>
      </c>
      <c r="P46" s="73">
        <f t="shared" si="13"/>
        <v>9.3706524447317571E-2</v>
      </c>
      <c r="Q46" s="73">
        <f t="shared" si="13"/>
        <v>9.3954248756247416E-2</v>
      </c>
      <c r="R46" s="73">
        <f t="shared" si="13"/>
        <v>9.4228772703420005E-2</v>
      </c>
      <c r="S46" s="73">
        <f t="shared" si="13"/>
        <v>9.3958381677321789E-2</v>
      </c>
      <c r="T46" s="73">
        <f t="shared" si="13"/>
        <v>9.3454497158931407E-2</v>
      </c>
      <c r="U46" s="73">
        <f t="shared" si="13"/>
        <v>9.2591647520340228E-2</v>
      </c>
      <c r="V46" s="73">
        <f t="shared" si="13"/>
        <v>9.1566899981913322E-2</v>
      </c>
      <c r="W46" s="85">
        <f t="shared" si="13"/>
        <v>9.0401351520717058E-2</v>
      </c>
    </row>
    <row r="47" spans="1:23" x14ac:dyDescent="0.25">
      <c r="A47" s="81" t="s">
        <v>23</v>
      </c>
      <c r="B47" s="84">
        <f t="shared" ref="B47:B54" si="14">B21/B$8</f>
        <v>1.7348817767936824E-2</v>
      </c>
      <c r="C47" s="73">
        <f t="shared" ref="C47:W47" si="15">C21/C$8</f>
        <v>1.5470956591403438E-2</v>
      </c>
      <c r="D47" s="73">
        <f t="shared" si="15"/>
        <v>1.499913727230151E-2</v>
      </c>
      <c r="E47" s="73">
        <f t="shared" si="15"/>
        <v>1.461434456266269E-2</v>
      </c>
      <c r="F47" s="73">
        <f t="shared" si="15"/>
        <v>1.4132126372915459E-2</v>
      </c>
      <c r="G47" s="73">
        <f t="shared" si="15"/>
        <v>1.3774973559327934E-2</v>
      </c>
      <c r="H47" s="73">
        <f t="shared" si="15"/>
        <v>1.3853339519478588E-2</v>
      </c>
      <c r="I47" s="73">
        <f t="shared" si="15"/>
        <v>1.4129515418970593E-2</v>
      </c>
      <c r="J47" s="73">
        <f t="shared" si="15"/>
        <v>1.2970111159312618E-2</v>
      </c>
      <c r="K47" s="73">
        <f t="shared" si="15"/>
        <v>1.4767628784652572E-2</v>
      </c>
      <c r="L47" s="73">
        <f t="shared" si="15"/>
        <v>1.5151645714778124E-2</v>
      </c>
      <c r="M47" s="238">
        <f t="shared" si="15"/>
        <v>1.4965188490934133E-2</v>
      </c>
      <c r="N47" s="73">
        <f t="shared" si="15"/>
        <v>1.4822379389454386E-2</v>
      </c>
      <c r="O47" s="73">
        <f t="shared" si="15"/>
        <v>1.4900605546724947E-2</v>
      </c>
      <c r="P47" s="73">
        <f t="shared" si="15"/>
        <v>1.4690443964095003E-2</v>
      </c>
      <c r="Q47" s="73">
        <f t="shared" si="15"/>
        <v>1.454355032670248E-2</v>
      </c>
      <c r="R47" s="73">
        <f t="shared" si="15"/>
        <v>1.4426595893281186E-2</v>
      </c>
      <c r="S47" s="73">
        <f t="shared" si="15"/>
        <v>1.4306003167405074E-2</v>
      </c>
      <c r="T47" s="73">
        <f t="shared" si="15"/>
        <v>1.4243609923641395E-2</v>
      </c>
      <c r="U47" s="73">
        <f t="shared" si="15"/>
        <v>1.4206287815959605E-2</v>
      </c>
      <c r="V47" s="73">
        <f t="shared" si="15"/>
        <v>1.4154944652436432E-2</v>
      </c>
      <c r="W47" s="85">
        <f t="shared" si="15"/>
        <v>1.4069294323361396E-2</v>
      </c>
    </row>
    <row r="48" spans="1:23" x14ac:dyDescent="0.25">
      <c r="A48" s="81" t="s">
        <v>31</v>
      </c>
      <c r="B48" s="84">
        <f t="shared" si="14"/>
        <v>1.7136433985923925E-2</v>
      </c>
      <c r="C48" s="73">
        <f t="shared" ref="C48:W48" si="16">C22/C$8</f>
        <v>2.2231271612909553E-2</v>
      </c>
      <c r="D48" s="73">
        <f t="shared" si="16"/>
        <v>2.2036863455187787E-2</v>
      </c>
      <c r="E48" s="73">
        <f t="shared" si="16"/>
        <v>2.2200144052162047E-2</v>
      </c>
      <c r="F48" s="73">
        <f t="shared" si="16"/>
        <v>2.2144100045829351E-2</v>
      </c>
      <c r="G48" s="73">
        <f t="shared" si="16"/>
        <v>2.2153003355680354E-2</v>
      </c>
      <c r="H48" s="73">
        <f t="shared" si="16"/>
        <v>2.2388333048445067E-2</v>
      </c>
      <c r="I48" s="73">
        <f t="shared" si="16"/>
        <v>2.2627266913234099E-2</v>
      </c>
      <c r="J48" s="73">
        <f t="shared" si="16"/>
        <v>2.2807471993505798E-2</v>
      </c>
      <c r="K48" s="73">
        <f t="shared" si="16"/>
        <v>2.4615333424682671E-2</v>
      </c>
      <c r="L48" s="73">
        <f t="shared" si="16"/>
        <v>2.5543075381503341E-2</v>
      </c>
      <c r="M48" s="238">
        <f t="shared" si="16"/>
        <v>2.5500082811157274E-2</v>
      </c>
      <c r="N48" s="73">
        <f t="shared" si="16"/>
        <v>2.4870970346691494E-2</v>
      </c>
      <c r="O48" s="73">
        <f t="shared" si="16"/>
        <v>2.4967023497299855E-2</v>
      </c>
      <c r="P48" s="73">
        <f t="shared" si="16"/>
        <v>2.4734012107499512E-2</v>
      </c>
      <c r="Q48" s="73">
        <f t="shared" si="16"/>
        <v>2.4389443941057742E-2</v>
      </c>
      <c r="R48" s="73">
        <f t="shared" si="16"/>
        <v>2.4059226148903479E-2</v>
      </c>
      <c r="S48" s="73">
        <f t="shared" si="16"/>
        <v>2.3615534342495751E-2</v>
      </c>
      <c r="T48" s="73">
        <f t="shared" si="16"/>
        <v>2.3342859523741231E-2</v>
      </c>
      <c r="U48" s="73">
        <f t="shared" si="16"/>
        <v>2.3155825364831024E-2</v>
      </c>
      <c r="V48" s="73">
        <f t="shared" si="16"/>
        <v>2.299307062693139E-2</v>
      </c>
      <c r="W48" s="85">
        <f t="shared" si="16"/>
        <v>2.2800156360435968E-2</v>
      </c>
    </row>
    <row r="49" spans="1:30" x14ac:dyDescent="0.25">
      <c r="A49" s="83" t="s">
        <v>24</v>
      </c>
      <c r="B49" s="84">
        <f t="shared" si="14"/>
        <v>6.0080321738835721E-2</v>
      </c>
      <c r="C49" s="73">
        <f t="shared" ref="C49:W49" si="17">C23/C$8</f>
        <v>5.9197838043762947E-2</v>
      </c>
      <c r="D49" s="73">
        <f t="shared" si="17"/>
        <v>6.3192305668087673E-2</v>
      </c>
      <c r="E49" s="73">
        <f t="shared" si="17"/>
        <v>6.3298920872400105E-2</v>
      </c>
      <c r="F49" s="73">
        <f t="shared" si="17"/>
        <v>6.3811925546052445E-2</v>
      </c>
      <c r="G49" s="73">
        <f t="shared" si="17"/>
        <v>6.4530328067444381E-2</v>
      </c>
      <c r="H49" s="73">
        <f t="shared" si="17"/>
        <v>6.8881543458040401E-2</v>
      </c>
      <c r="I49" s="73">
        <f t="shared" si="17"/>
        <v>6.247969859018504E-2</v>
      </c>
      <c r="J49" s="73">
        <f t="shared" si="17"/>
        <v>7.1412648193558845E-2</v>
      </c>
      <c r="K49" s="73">
        <f t="shared" si="17"/>
        <v>6.1129572251738734E-2</v>
      </c>
      <c r="L49" s="73">
        <f t="shared" si="17"/>
        <v>6.2430551642842377E-2</v>
      </c>
      <c r="M49" s="238">
        <f t="shared" si="17"/>
        <v>6.2231659999991792E-2</v>
      </c>
      <c r="N49" s="73">
        <f t="shared" si="17"/>
        <v>6.2164506276925713E-2</v>
      </c>
      <c r="O49" s="73">
        <f t="shared" si="17"/>
        <v>6.5476702786281565E-2</v>
      </c>
      <c r="P49" s="73">
        <f t="shared" si="17"/>
        <v>6.8753493195423662E-2</v>
      </c>
      <c r="Q49" s="73">
        <f t="shared" si="17"/>
        <v>6.996411757691029E-2</v>
      </c>
      <c r="R49" s="73">
        <f t="shared" si="17"/>
        <v>7.0989380216925968E-2</v>
      </c>
      <c r="S49" s="73">
        <f t="shared" si="17"/>
        <v>7.1657135773110378E-2</v>
      </c>
      <c r="T49" s="73">
        <f t="shared" si="17"/>
        <v>7.2199669095951699E-2</v>
      </c>
      <c r="U49" s="73">
        <f t="shared" si="17"/>
        <v>7.273261220061672E-2</v>
      </c>
      <c r="V49" s="73">
        <f t="shared" si="17"/>
        <v>7.3254356079305472E-2</v>
      </c>
      <c r="W49" s="85">
        <f t="shared" si="17"/>
        <v>7.3791898982585563E-2</v>
      </c>
    </row>
    <row r="50" spans="1:30" x14ac:dyDescent="0.25">
      <c r="A50" s="83" t="s">
        <v>25</v>
      </c>
      <c r="B50" s="84">
        <f t="shared" si="14"/>
        <v>1.4327997379093753E-2</v>
      </c>
      <c r="C50" s="73">
        <f t="shared" ref="C50:W50" si="18">C24/C$8</f>
        <v>1.3136867404405988E-2</v>
      </c>
      <c r="D50" s="73">
        <f t="shared" si="18"/>
        <v>1.3933218880345996E-2</v>
      </c>
      <c r="E50" s="73">
        <f t="shared" si="18"/>
        <v>1.3206361040208245E-2</v>
      </c>
      <c r="F50" s="73">
        <f t="shared" si="18"/>
        <v>1.3342204959968851E-2</v>
      </c>
      <c r="G50" s="73">
        <f t="shared" si="18"/>
        <v>1.278988624345149E-2</v>
      </c>
      <c r="H50" s="73">
        <f t="shared" si="18"/>
        <v>1.2919590471264392E-2</v>
      </c>
      <c r="I50" s="73">
        <f t="shared" si="18"/>
        <v>1.2659839545099565E-2</v>
      </c>
      <c r="J50" s="73">
        <f t="shared" si="18"/>
        <v>1.1603429871699995E-2</v>
      </c>
      <c r="K50" s="73">
        <f t="shared" si="18"/>
        <v>1.1998958340313547E-2</v>
      </c>
      <c r="L50" s="73">
        <f t="shared" si="18"/>
        <v>1.1929264037986276E-2</v>
      </c>
      <c r="M50" s="238">
        <f t="shared" si="18"/>
        <v>1.1786925042957004E-2</v>
      </c>
      <c r="N50" s="73">
        <f t="shared" si="18"/>
        <v>1.1465945956215889E-2</v>
      </c>
      <c r="O50" s="73">
        <f t="shared" si="18"/>
        <v>1.1143422631791992E-2</v>
      </c>
      <c r="P50" s="73">
        <f t="shared" si="18"/>
        <v>1.109859733473398E-2</v>
      </c>
      <c r="Q50" s="73">
        <f t="shared" si="18"/>
        <v>1.1057206011153689E-2</v>
      </c>
      <c r="R50" s="73">
        <f t="shared" si="18"/>
        <v>1.116613750221796E-2</v>
      </c>
      <c r="S50" s="73">
        <f t="shared" si="18"/>
        <v>1.1027654455374819E-2</v>
      </c>
      <c r="T50" s="73">
        <f t="shared" si="18"/>
        <v>1.0816166094202573E-2</v>
      </c>
      <c r="U50" s="73">
        <f t="shared" si="18"/>
        <v>1.0556911650497101E-2</v>
      </c>
      <c r="V50" s="73">
        <f t="shared" si="18"/>
        <v>1.0332397687020345E-2</v>
      </c>
      <c r="W50" s="85">
        <f t="shared" si="18"/>
        <v>1.0147820248862823E-2</v>
      </c>
    </row>
    <row r="51" spans="1:30" x14ac:dyDescent="0.25">
      <c r="A51" s="83" t="s">
        <v>50</v>
      </c>
      <c r="B51" s="84">
        <f t="shared" si="14"/>
        <v>3.0630712050520228E-2</v>
      </c>
      <c r="C51" s="73">
        <f t="shared" ref="C51:W51" si="19">C25/C$8</f>
        <v>2.8529040607409423E-2</v>
      </c>
      <c r="D51" s="73">
        <f t="shared" si="19"/>
        <v>2.8115263085314108E-2</v>
      </c>
      <c r="E51" s="73">
        <f t="shared" si="19"/>
        <v>2.7015466653188103E-2</v>
      </c>
      <c r="F51" s="73">
        <f t="shared" si="19"/>
        <v>2.7175654579730368E-2</v>
      </c>
      <c r="G51" s="73">
        <f t="shared" si="19"/>
        <v>2.7673264382057194E-2</v>
      </c>
      <c r="H51" s="73">
        <f t="shared" si="19"/>
        <v>2.7546013155178271E-2</v>
      </c>
      <c r="I51" s="73">
        <f t="shared" si="19"/>
        <v>2.8770453587322244E-2</v>
      </c>
      <c r="J51" s="73">
        <f t="shared" si="19"/>
        <v>5.7964186546579109E-2</v>
      </c>
      <c r="K51" s="73">
        <f t="shared" si="19"/>
        <v>4.8845012453471344E-2</v>
      </c>
      <c r="L51" s="73">
        <f t="shared" si="19"/>
        <v>4.5703951416807241E-2</v>
      </c>
      <c r="M51" s="238">
        <f t="shared" si="19"/>
        <v>3.2912811564136314E-2</v>
      </c>
      <c r="N51" s="73">
        <f t="shared" si="19"/>
        <v>3.0603278345912515E-2</v>
      </c>
      <c r="O51" s="73">
        <f t="shared" si="19"/>
        <v>2.8834763986198577E-2</v>
      </c>
      <c r="P51" s="73">
        <f t="shared" si="19"/>
        <v>2.7659878925004881E-2</v>
      </c>
      <c r="Q51" s="73">
        <f t="shared" si="19"/>
        <v>2.6571016293966795E-2</v>
      </c>
      <c r="R51" s="73">
        <f t="shared" si="19"/>
        <v>2.581184900503241E-2</v>
      </c>
      <c r="S51" s="73">
        <f t="shared" si="19"/>
        <v>2.5167170589371256E-2</v>
      </c>
      <c r="T51" s="73">
        <f t="shared" si="19"/>
        <v>2.4607097322249184E-2</v>
      </c>
      <c r="U51" s="73">
        <f t="shared" si="19"/>
        <v>2.407844078639754E-2</v>
      </c>
      <c r="V51" s="73">
        <f t="shared" si="19"/>
        <v>2.3579442863994961E-2</v>
      </c>
      <c r="W51" s="85">
        <f t="shared" si="19"/>
        <v>2.2984075556195409E-2</v>
      </c>
    </row>
    <row r="52" spans="1:30" x14ac:dyDescent="0.25">
      <c r="A52" s="5" t="s">
        <v>10</v>
      </c>
      <c r="B52" s="86">
        <f t="shared" si="14"/>
        <v>6.1317909149448138E-2</v>
      </c>
      <c r="C52" s="87">
        <f t="shared" ref="C52:W52" si="20">C26/C$8</f>
        <v>5.7102199912322849E-2</v>
      </c>
      <c r="D52" s="87">
        <f t="shared" si="20"/>
        <v>5.325428216058993E-2</v>
      </c>
      <c r="E52" s="87">
        <f t="shared" si="20"/>
        <v>5.2077699714422908E-2</v>
      </c>
      <c r="F52" s="87">
        <f t="shared" si="20"/>
        <v>5.1089746922843453E-2</v>
      </c>
      <c r="G52" s="87">
        <f t="shared" si="20"/>
        <v>5.3179916985719861E-2</v>
      </c>
      <c r="H52" s="87">
        <f t="shared" si="20"/>
        <v>5.3476210349657806E-2</v>
      </c>
      <c r="I52" s="87">
        <f t="shared" si="20"/>
        <v>5.2709238091744555E-2</v>
      </c>
      <c r="J52" s="87">
        <f t="shared" si="20"/>
        <v>4.8133084953794758E-2</v>
      </c>
      <c r="K52" s="87">
        <f t="shared" si="20"/>
        <v>5.0496694671476293E-2</v>
      </c>
      <c r="L52" s="87">
        <f t="shared" si="20"/>
        <v>5.0207198876673853E-2</v>
      </c>
      <c r="M52" s="237">
        <f t="shared" si="20"/>
        <v>4.9061398205771961E-2</v>
      </c>
      <c r="N52" s="87">
        <f t="shared" si="20"/>
        <v>4.7757453700844998E-2</v>
      </c>
      <c r="O52" s="87">
        <f t="shared" si="20"/>
        <v>4.6561952258648641E-2</v>
      </c>
      <c r="P52" s="87">
        <f t="shared" si="20"/>
        <v>4.6290984020524839E-2</v>
      </c>
      <c r="Q52" s="87">
        <f t="shared" si="20"/>
        <v>4.5726883763525968E-2</v>
      </c>
      <c r="R52" s="87">
        <f t="shared" si="20"/>
        <v>4.5275536746412569E-2</v>
      </c>
      <c r="S52" s="87">
        <f t="shared" si="20"/>
        <v>4.4751943625171403E-2</v>
      </c>
      <c r="T52" s="87">
        <f t="shared" si="20"/>
        <v>4.4427763151437608E-2</v>
      </c>
      <c r="U52" s="87">
        <f t="shared" si="20"/>
        <v>4.4143420509142627E-2</v>
      </c>
      <c r="V52" s="87">
        <f t="shared" si="20"/>
        <v>4.3923202819504938E-2</v>
      </c>
      <c r="W52" s="88">
        <f t="shared" si="20"/>
        <v>4.3521291995659551E-2</v>
      </c>
    </row>
    <row r="53" spans="1:30" x14ac:dyDescent="0.25">
      <c r="A53" s="83" t="s">
        <v>65</v>
      </c>
      <c r="B53" s="84">
        <f t="shared" si="14"/>
        <v>1.9681650267174278E-2</v>
      </c>
      <c r="C53" s="73">
        <f t="shared" ref="C53:W53" si="21">C27/C$8</f>
        <v>1.6348428463983038E-2</v>
      </c>
      <c r="D53" s="73">
        <f t="shared" si="21"/>
        <v>1.5333569167777552E-2</v>
      </c>
      <c r="E53" s="73">
        <f t="shared" si="21"/>
        <v>1.4654148449543835E-2</v>
      </c>
      <c r="F53" s="73">
        <f t="shared" si="21"/>
        <v>1.4394526597346252E-2</v>
      </c>
      <c r="G53" s="73">
        <f t="shared" si="21"/>
        <v>1.476963609800966E-2</v>
      </c>
      <c r="H53" s="73">
        <f t="shared" si="21"/>
        <v>1.4910016005540892E-2</v>
      </c>
      <c r="I53" s="73">
        <f t="shared" si="21"/>
        <v>1.5026100103826261E-2</v>
      </c>
      <c r="J53" s="73">
        <f t="shared" si="21"/>
        <v>1.4495440142633667E-2</v>
      </c>
      <c r="K53" s="73">
        <f t="shared" si="21"/>
        <v>1.4461693242313658E-2</v>
      </c>
      <c r="L53" s="73">
        <f t="shared" si="21"/>
        <v>1.5023713803720631E-2</v>
      </c>
      <c r="M53" s="238">
        <f t="shared" si="21"/>
        <v>1.4824019098759807E-2</v>
      </c>
      <c r="N53" s="73">
        <f t="shared" si="21"/>
        <v>1.435233431338555E-2</v>
      </c>
      <c r="O53" s="73">
        <f t="shared" si="21"/>
        <v>1.3742679109924574E-2</v>
      </c>
      <c r="P53" s="73">
        <f t="shared" si="21"/>
        <v>1.3418079096045197E-2</v>
      </c>
      <c r="Q53" s="73">
        <f t="shared" si="21"/>
        <v>1.3119207437407167E-2</v>
      </c>
      <c r="R53" s="73">
        <f t="shared" si="21"/>
        <v>1.2915287126769178E-2</v>
      </c>
      <c r="S53" s="73">
        <f t="shared" si="21"/>
        <v>1.2737618010031881E-2</v>
      </c>
      <c r="T53" s="73">
        <f t="shared" si="21"/>
        <v>1.2610296251698055E-2</v>
      </c>
      <c r="U53" s="73">
        <f t="shared" si="21"/>
        <v>1.2490515123283048E-2</v>
      </c>
      <c r="V53" s="73">
        <f t="shared" si="21"/>
        <v>1.2387344048530816E-2</v>
      </c>
      <c r="W53" s="85">
        <f t="shared" si="21"/>
        <v>1.2226025626152262E-2</v>
      </c>
    </row>
    <row r="54" spans="1:30" x14ac:dyDescent="0.25">
      <c r="A54" s="202" t="s">
        <v>66</v>
      </c>
      <c r="B54" s="89">
        <f t="shared" si="14"/>
        <v>4.1636258882273861E-2</v>
      </c>
      <c r="C54" s="90">
        <f t="shared" ref="C54:W54" si="22">C28/C$8</f>
        <v>4.0753771448339811E-2</v>
      </c>
      <c r="D54" s="90">
        <f t="shared" si="22"/>
        <v>3.7920712992812376E-2</v>
      </c>
      <c r="E54" s="90">
        <f t="shared" si="22"/>
        <v>3.7423551264879076E-2</v>
      </c>
      <c r="F54" s="90">
        <f t="shared" si="22"/>
        <v>3.6695220325497199E-2</v>
      </c>
      <c r="G54" s="90">
        <f t="shared" si="22"/>
        <v>3.8410280887710202E-2</v>
      </c>
      <c r="H54" s="90">
        <f t="shared" si="22"/>
        <v>3.8566194344116914E-2</v>
      </c>
      <c r="I54" s="90">
        <f t="shared" si="22"/>
        <v>3.7683137987918301E-2</v>
      </c>
      <c r="J54" s="90">
        <f t="shared" si="22"/>
        <v>3.3637644811161091E-2</v>
      </c>
      <c r="K54" s="90">
        <f t="shared" si="22"/>
        <v>3.603500142916264E-2</v>
      </c>
      <c r="L54" s="90">
        <f t="shared" si="22"/>
        <v>3.5183485072953227E-2</v>
      </c>
      <c r="M54" s="239">
        <f t="shared" si="22"/>
        <v>3.4237379107012161E-2</v>
      </c>
      <c r="N54" s="90">
        <f t="shared" si="22"/>
        <v>3.340511938745945E-2</v>
      </c>
      <c r="O54" s="90">
        <f t="shared" si="22"/>
        <v>3.2819273148724071E-2</v>
      </c>
      <c r="P54" s="90">
        <f t="shared" si="22"/>
        <v>3.287290492447964E-2</v>
      </c>
      <c r="Q54" s="90">
        <f t="shared" si="22"/>
        <v>3.2607676326118794E-2</v>
      </c>
      <c r="R54" s="90">
        <f t="shared" si="22"/>
        <v>3.2360249619643393E-2</v>
      </c>
      <c r="S54" s="90">
        <f t="shared" si="22"/>
        <v>3.2014325615139526E-2</v>
      </c>
      <c r="T54" s="90">
        <f t="shared" si="22"/>
        <v>3.1817466899739556E-2</v>
      </c>
      <c r="U54" s="90">
        <f t="shared" si="22"/>
        <v>3.1652905385859575E-2</v>
      </c>
      <c r="V54" s="90">
        <f t="shared" si="22"/>
        <v>3.1535858770974118E-2</v>
      </c>
      <c r="W54" s="91">
        <f t="shared" si="22"/>
        <v>3.1295266369507288E-2</v>
      </c>
    </row>
    <row r="55" spans="1:30" x14ac:dyDescent="0.25">
      <c r="A55" s="92"/>
      <c r="B55" s="210"/>
      <c r="C55" s="210"/>
      <c r="D55" s="210"/>
      <c r="E55" s="210"/>
      <c r="F55" s="210"/>
      <c r="G55" s="210"/>
      <c r="H55" s="210"/>
      <c r="I55" s="210"/>
      <c r="J55" s="210"/>
      <c r="K55" s="210"/>
      <c r="L55" s="210"/>
      <c r="M55" s="210"/>
      <c r="N55" s="210"/>
      <c r="O55" s="210"/>
      <c r="P55" s="210"/>
      <c r="Q55" s="210"/>
      <c r="R55" s="210"/>
      <c r="S55" s="210"/>
      <c r="T55" s="210"/>
      <c r="U55" s="210"/>
      <c r="V55" s="210"/>
      <c r="W55" s="210"/>
      <c r="X55" s="6"/>
      <c r="AA55" s="73"/>
      <c r="AB55" s="73"/>
      <c r="AC55" s="73"/>
      <c r="AD55" s="73"/>
    </row>
    <row r="57" spans="1:30" ht="54" customHeight="1" x14ac:dyDescent="0.25">
      <c r="A57" s="231"/>
      <c r="B57" s="291" t="s">
        <v>11</v>
      </c>
      <c r="C57" s="292"/>
      <c r="D57" s="292"/>
      <c r="E57" s="292"/>
      <c r="F57" s="292"/>
      <c r="G57" s="292"/>
      <c r="H57" s="292"/>
      <c r="I57" s="292"/>
      <c r="J57" s="292"/>
      <c r="K57" s="292"/>
      <c r="L57" s="292"/>
      <c r="M57" s="292"/>
      <c r="N57" s="292"/>
      <c r="O57" s="292"/>
      <c r="P57" s="292"/>
      <c r="Q57" s="292"/>
      <c r="R57" s="292"/>
      <c r="S57" s="292"/>
      <c r="T57" s="292"/>
      <c r="U57" s="292"/>
      <c r="V57" s="292"/>
      <c r="W57" s="292"/>
      <c r="X57" s="235"/>
    </row>
    <row r="58" spans="1:30" ht="25.5" customHeight="1" x14ac:dyDescent="0.25">
      <c r="A58" s="186"/>
      <c r="B58" s="288" t="s">
        <v>99</v>
      </c>
      <c r="C58" s="290"/>
      <c r="D58" s="300" t="s">
        <v>29</v>
      </c>
      <c r="E58" s="301"/>
      <c r="F58" s="301"/>
      <c r="G58" s="301"/>
      <c r="H58" s="301"/>
      <c r="I58" s="301"/>
      <c r="J58" s="301"/>
      <c r="K58" s="301"/>
      <c r="L58" s="301"/>
      <c r="M58" s="302"/>
      <c r="N58" s="291" t="s">
        <v>94</v>
      </c>
      <c r="O58" s="292"/>
      <c r="P58" s="292"/>
      <c r="Q58" s="292"/>
      <c r="R58" s="292"/>
      <c r="S58" s="292"/>
      <c r="T58" s="292"/>
      <c r="U58" s="292"/>
      <c r="V58" s="292"/>
      <c r="W58" s="293"/>
      <c r="X58" s="211" t="s">
        <v>100</v>
      </c>
    </row>
    <row r="59" spans="1:30" x14ac:dyDescent="0.25">
      <c r="A59" s="187"/>
      <c r="B59" s="241" t="s">
        <v>82</v>
      </c>
      <c r="C59" s="190" t="s">
        <v>83</v>
      </c>
      <c r="D59" s="189">
        <v>2014</v>
      </c>
      <c r="E59" s="189">
        <v>2015</v>
      </c>
      <c r="F59" s="189">
        <v>2016</v>
      </c>
      <c r="G59" s="189">
        <v>2017</v>
      </c>
      <c r="H59" s="189">
        <v>2018</v>
      </c>
      <c r="I59" s="189">
        <v>2019</v>
      </c>
      <c r="J59" s="189">
        <v>2020</v>
      </c>
      <c r="K59" s="189">
        <v>2021</v>
      </c>
      <c r="L59" s="223">
        <v>2022</v>
      </c>
      <c r="M59" s="190">
        <v>2023</v>
      </c>
      <c r="N59" s="191">
        <v>2024</v>
      </c>
      <c r="O59" s="191">
        <v>2025</v>
      </c>
      <c r="P59" s="191">
        <v>2026</v>
      </c>
      <c r="Q59" s="191">
        <v>2027</v>
      </c>
      <c r="R59" s="191">
        <v>2028</v>
      </c>
      <c r="S59" s="191">
        <v>2029</v>
      </c>
      <c r="T59" s="191">
        <v>2030</v>
      </c>
      <c r="U59" s="191">
        <v>2031</v>
      </c>
      <c r="V59" s="191">
        <v>2032</v>
      </c>
      <c r="W59" s="258">
        <v>2033</v>
      </c>
      <c r="X59" s="190" t="s">
        <v>93</v>
      </c>
    </row>
    <row r="60" spans="1:30" x14ac:dyDescent="0.25">
      <c r="A60" s="192" t="s">
        <v>2</v>
      </c>
      <c r="B60" s="242">
        <f t="shared" ref="B60:B80" si="23">(M8/B8)^0.05-1</f>
        <v>5.1858897384223779E-2</v>
      </c>
      <c r="C60" s="209">
        <f t="shared" ref="C60:C79" si="24">(M8/C8)^0.1-1</f>
        <v>5.4743440010319278E-2</v>
      </c>
      <c r="D60" s="208">
        <f t="shared" ref="D60:W60" si="25">(D8-C8)/C8</f>
        <v>5.1182591182143147E-2</v>
      </c>
      <c r="E60" s="208">
        <f t="shared" si="25"/>
        <v>5.4433121282193152E-2</v>
      </c>
      <c r="F60" s="208">
        <f t="shared" si="25"/>
        <v>4.4985973868432359E-2</v>
      </c>
      <c r="G60" s="208">
        <f t="shared" si="25"/>
        <v>4.1860393406861825E-2</v>
      </c>
      <c r="H60" s="208">
        <f t="shared" si="25"/>
        <v>4.5658434393039675E-2</v>
      </c>
      <c r="I60" s="208">
        <f t="shared" si="25"/>
        <v>4.3926996086301205E-2</v>
      </c>
      <c r="J60" s="221">
        <f t="shared" si="25"/>
        <v>0.10414629880379178</v>
      </c>
      <c r="K60" s="208">
        <f t="shared" si="25"/>
        <v>4.1852899160250458E-2</v>
      </c>
      <c r="L60" s="208">
        <f t="shared" si="25"/>
        <v>4.5783115269534165E-2</v>
      </c>
      <c r="M60" s="209">
        <f t="shared" si="25"/>
        <v>7.5267491485015381E-2</v>
      </c>
      <c r="N60" s="208">
        <f t="shared" si="25"/>
        <v>8.1543509557393923E-2</v>
      </c>
      <c r="O60" s="208">
        <f t="shared" si="25"/>
        <v>7.0629877501389424E-2</v>
      </c>
      <c r="P60" s="208">
        <f t="shared" si="25"/>
        <v>5.4133637665385974E-2</v>
      </c>
      <c r="Q60" s="208">
        <f t="shared" si="25"/>
        <v>5.7350861598755631E-2</v>
      </c>
      <c r="R60" s="208">
        <f t="shared" si="25"/>
        <v>5.4337741854489287E-2</v>
      </c>
      <c r="S60" s="208">
        <f t="shared" si="25"/>
        <v>5.4885213471608317E-2</v>
      </c>
      <c r="T60" s="208">
        <f t="shared" si="25"/>
        <v>5.3064270436784355E-2</v>
      </c>
      <c r="U60" s="208">
        <f t="shared" si="25"/>
        <v>5.2165714115595674E-2</v>
      </c>
      <c r="V60" s="208">
        <f t="shared" si="25"/>
        <v>5.0789197298743254E-2</v>
      </c>
      <c r="W60" s="209">
        <f t="shared" si="25"/>
        <v>5.5604293538261462E-2</v>
      </c>
      <c r="X60" s="208">
        <f>(W8/M8)^0.1-1</f>
        <v>5.8409886394749533E-2</v>
      </c>
    </row>
    <row r="61" spans="1:30" x14ac:dyDescent="0.25">
      <c r="A61" s="5" t="s">
        <v>12</v>
      </c>
      <c r="B61" s="243">
        <f t="shared" si="23"/>
        <v>5.2541376578634003E-2</v>
      </c>
      <c r="C61" s="88">
        <f t="shared" si="24"/>
        <v>5.5639443455951731E-2</v>
      </c>
      <c r="D61" s="87">
        <f t="shared" ref="D61:W61" si="26">(D9-C9)/C9</f>
        <v>5.5473156341306659E-2</v>
      </c>
      <c r="E61" s="87">
        <f t="shared" si="26"/>
        <v>5.5743142803563232E-2</v>
      </c>
      <c r="F61" s="87">
        <f t="shared" si="26"/>
        <v>4.6075073950200371E-2</v>
      </c>
      <c r="G61" s="87">
        <f t="shared" si="26"/>
        <v>3.9565150350884572E-2</v>
      </c>
      <c r="H61" s="87">
        <f t="shared" si="26"/>
        <v>4.5331211026515703E-2</v>
      </c>
      <c r="I61" s="87">
        <f t="shared" si="26"/>
        <v>4.4773187743199626E-2</v>
      </c>
      <c r="J61" s="87">
        <f t="shared" si="26"/>
        <v>0.10948015579051328</v>
      </c>
      <c r="K61" s="87">
        <f t="shared" si="26"/>
        <v>3.9265832574803684E-2</v>
      </c>
      <c r="L61" s="87">
        <f t="shared" si="26"/>
        <v>4.6101711414091535E-2</v>
      </c>
      <c r="M61" s="88">
        <f t="shared" si="26"/>
        <v>7.6564428310048727E-2</v>
      </c>
      <c r="N61" s="87">
        <f t="shared" si="26"/>
        <v>8.302699203238903E-2</v>
      </c>
      <c r="O61" s="87">
        <f t="shared" si="26"/>
        <v>7.1973595974272012E-2</v>
      </c>
      <c r="P61" s="87">
        <f t="shared" si="26"/>
        <v>5.4433419968983841E-2</v>
      </c>
      <c r="Q61" s="87">
        <f t="shared" si="26"/>
        <v>5.7976263983311363E-2</v>
      </c>
      <c r="R61" s="87">
        <f t="shared" si="26"/>
        <v>5.4836416905393835E-2</v>
      </c>
      <c r="S61" s="87">
        <f t="shared" si="26"/>
        <v>5.5463895251331947E-2</v>
      </c>
      <c r="T61" s="87">
        <f t="shared" si="26"/>
        <v>5.3421488722917736E-2</v>
      </c>
      <c r="U61" s="87">
        <f t="shared" si="26"/>
        <v>5.2478799372520361E-2</v>
      </c>
      <c r="V61" s="87">
        <f t="shared" si="26"/>
        <v>5.1031286304866585E-2</v>
      </c>
      <c r="W61" s="88">
        <f t="shared" si="26"/>
        <v>5.6048171841227463E-2</v>
      </c>
      <c r="X61" s="87">
        <f t="shared" ref="X61:X80" si="27">(W9/M9)^0.1-1</f>
        <v>5.9024934223559145E-2</v>
      </c>
    </row>
    <row r="62" spans="1:30" x14ac:dyDescent="0.25">
      <c r="A62" s="83" t="s">
        <v>13</v>
      </c>
      <c r="B62" s="244">
        <f t="shared" si="23"/>
        <v>5.2508944000309699E-2</v>
      </c>
      <c r="C62" s="85">
        <f t="shared" si="24"/>
        <v>5.4990313711425154E-2</v>
      </c>
      <c r="D62" s="73">
        <f t="shared" ref="D62:W62" si="28">(D10-C10)/C10</f>
        <v>5.0522872664247181E-2</v>
      </c>
      <c r="E62" s="73">
        <f t="shared" si="28"/>
        <v>5.8061844864146409E-2</v>
      </c>
      <c r="F62" s="73">
        <f t="shared" si="28"/>
        <v>4.5207391029454203E-2</v>
      </c>
      <c r="G62" s="73">
        <f t="shared" si="28"/>
        <v>3.8462915132321224E-2</v>
      </c>
      <c r="H62" s="73">
        <f t="shared" si="28"/>
        <v>3.9882933864044103E-2</v>
      </c>
      <c r="I62" s="73">
        <f t="shared" si="28"/>
        <v>5.1663635486780289E-2</v>
      </c>
      <c r="J62" s="68">
        <f t="shared" si="28"/>
        <v>6.1605278543389423E-2</v>
      </c>
      <c r="K62" s="73">
        <f t="shared" si="28"/>
        <v>6.3236478600983456E-2</v>
      </c>
      <c r="L62" s="73">
        <f t="shared" si="28"/>
        <v>4.8562131890881155E-2</v>
      </c>
      <c r="M62" s="69">
        <f t="shared" si="28"/>
        <v>9.3770679519868894E-2</v>
      </c>
      <c r="N62" s="73">
        <f t="shared" si="28"/>
        <v>8.667183625471872E-2</v>
      </c>
      <c r="O62" s="73">
        <f t="shared" si="28"/>
        <v>7.0597020576710745E-2</v>
      </c>
      <c r="P62" s="73">
        <f t="shared" si="28"/>
        <v>5.1913739320272746E-2</v>
      </c>
      <c r="Q62" s="73">
        <f t="shared" si="28"/>
        <v>5.7954888408723843E-2</v>
      </c>
      <c r="R62" s="73">
        <f t="shared" si="28"/>
        <v>5.4432978601773992E-2</v>
      </c>
      <c r="S62" s="73">
        <f t="shared" si="28"/>
        <v>5.5681274854925522E-2</v>
      </c>
      <c r="T62" s="68">
        <f t="shared" si="28"/>
        <v>5.3751577410968136E-2</v>
      </c>
      <c r="U62" s="73">
        <f t="shared" si="28"/>
        <v>5.2835238925673274E-2</v>
      </c>
      <c r="V62" s="68">
        <f t="shared" si="28"/>
        <v>5.1311786965132972E-2</v>
      </c>
      <c r="W62" s="69">
        <f t="shared" si="28"/>
        <v>5.6405475996564994E-2</v>
      </c>
      <c r="X62" s="68">
        <f>(W10/M10)^0.1-1</f>
        <v>5.9103576357529386E-2</v>
      </c>
    </row>
    <row r="63" spans="1:30" x14ac:dyDescent="0.25">
      <c r="A63" s="80" t="s">
        <v>14</v>
      </c>
      <c r="B63" s="244">
        <f t="shared" si="23"/>
        <v>5.4491212495879626E-2</v>
      </c>
      <c r="C63" s="85">
        <f t="shared" si="24"/>
        <v>5.2989992177464584E-2</v>
      </c>
      <c r="D63" s="73">
        <f t="shared" ref="D63:W63" si="29">(D11-C11)/C11</f>
        <v>3.7187749502648845E-2</v>
      </c>
      <c r="E63" s="73">
        <f t="shared" si="29"/>
        <v>5.1508411250725715E-2</v>
      </c>
      <c r="F63" s="73">
        <f t="shared" si="29"/>
        <v>4.6944753688429597E-2</v>
      </c>
      <c r="G63" s="73">
        <f t="shared" si="29"/>
        <v>4.0739889395189119E-2</v>
      </c>
      <c r="H63" s="73">
        <f t="shared" si="29"/>
        <v>4.1825200913157418E-2</v>
      </c>
      <c r="I63" s="73">
        <f t="shared" si="29"/>
        <v>6.3197790941076776E-2</v>
      </c>
      <c r="J63" s="68">
        <f t="shared" si="29"/>
        <v>6.2015802627180622E-2</v>
      </c>
      <c r="K63" s="73">
        <f t="shared" si="29"/>
        <v>5.2397364827499578E-2</v>
      </c>
      <c r="L63" s="73">
        <f t="shared" si="29"/>
        <v>3.1985523683305143E-2</v>
      </c>
      <c r="M63" s="69">
        <f>(M11-L11)/L11</f>
        <v>0.10385767238004198</v>
      </c>
      <c r="N63" s="73">
        <f t="shared" si="29"/>
        <v>9.1817228874516169E-2</v>
      </c>
      <c r="O63" s="73">
        <f t="shared" si="29"/>
        <v>6.8208268066997466E-2</v>
      </c>
      <c r="P63" s="73">
        <f t="shared" si="29"/>
        <v>4.6257052584066732E-2</v>
      </c>
      <c r="Q63" s="73">
        <f t="shared" si="29"/>
        <v>5.7165013109460538E-2</v>
      </c>
      <c r="R63" s="73">
        <f t="shared" si="29"/>
        <v>5.3172528759554111E-2</v>
      </c>
      <c r="S63" s="73">
        <f t="shared" si="29"/>
        <v>5.7282875245019585E-2</v>
      </c>
      <c r="T63" s="68">
        <f t="shared" si="29"/>
        <v>5.3529274602260646E-2</v>
      </c>
      <c r="U63" s="73">
        <f t="shared" si="29"/>
        <v>5.3951128558433391E-2</v>
      </c>
      <c r="V63" s="68">
        <f t="shared" si="29"/>
        <v>5.164859465752844E-2</v>
      </c>
      <c r="W63" s="69">
        <f t="shared" si="29"/>
        <v>5.8045695405547736E-2</v>
      </c>
      <c r="X63" s="68">
        <f t="shared" si="27"/>
        <v>5.9039096045428119E-2</v>
      </c>
    </row>
    <row r="64" spans="1:30" x14ac:dyDescent="0.25">
      <c r="A64" s="80" t="s">
        <v>15</v>
      </c>
      <c r="B64" s="244">
        <f t="shared" si="23"/>
        <v>5.0772587520987456E-2</v>
      </c>
      <c r="C64" s="85">
        <f t="shared" si="24"/>
        <v>5.6422124478123337E-2</v>
      </c>
      <c r="D64" s="73">
        <f t="shared" ref="D64:W64" si="30">(D12-C12)/C12</f>
        <v>4.9701844367775486E-2</v>
      </c>
      <c r="E64" s="73">
        <f t="shared" si="30"/>
        <v>6.2060944405675667E-2</v>
      </c>
      <c r="F64" s="73">
        <f t="shared" si="30"/>
        <v>5.9663325334182525E-2</v>
      </c>
      <c r="G64" s="73">
        <f t="shared" si="30"/>
        <v>4.7363946243250528E-2</v>
      </c>
      <c r="H64" s="73">
        <f t="shared" si="30"/>
        <v>4.3176104016905199E-2</v>
      </c>
      <c r="I64" s="73">
        <f t="shared" si="30"/>
        <v>4.53208226688986E-2</v>
      </c>
      <c r="J64" s="68">
        <f t="shared" si="30"/>
        <v>4.7950619216246382E-2</v>
      </c>
      <c r="K64" s="73">
        <f t="shared" si="30"/>
        <v>9.1591538330853331E-2</v>
      </c>
      <c r="L64" s="73">
        <f t="shared" si="30"/>
        <v>4.0552489400529183E-2</v>
      </c>
      <c r="M64" s="69">
        <f t="shared" si="30"/>
        <v>7.8007429200703512E-2</v>
      </c>
      <c r="N64" s="73">
        <f t="shared" si="30"/>
        <v>8.1372008651098074E-2</v>
      </c>
      <c r="O64" s="73">
        <f t="shared" si="30"/>
        <v>6.9369324911172439E-2</v>
      </c>
      <c r="P64" s="73">
        <f t="shared" si="30"/>
        <v>5.0929573156461481E-2</v>
      </c>
      <c r="Q64" s="73">
        <f t="shared" si="30"/>
        <v>5.3915200300100344E-2</v>
      </c>
      <c r="R64" s="73">
        <f t="shared" si="30"/>
        <v>4.9888666082171046E-2</v>
      </c>
      <c r="S64" s="73">
        <f t="shared" si="30"/>
        <v>5.1668520515358682E-2</v>
      </c>
      <c r="T64" s="68">
        <f t="shared" si="30"/>
        <v>5.1662609243162939E-2</v>
      </c>
      <c r="U64" s="73">
        <f t="shared" si="30"/>
        <v>4.9299492739656885E-2</v>
      </c>
      <c r="V64" s="68">
        <f t="shared" si="30"/>
        <v>4.8102903252438045E-2</v>
      </c>
      <c r="W64" s="69">
        <f t="shared" si="30"/>
        <v>5.3615490524898834E-2</v>
      </c>
      <c r="X64" s="68">
        <f t="shared" si="27"/>
        <v>5.5933629691606424E-2</v>
      </c>
    </row>
    <row r="65" spans="1:24" x14ac:dyDescent="0.25">
      <c r="A65" s="81" t="s">
        <v>16</v>
      </c>
      <c r="B65" s="244">
        <f>(M13/B13)^0.05-1</f>
        <v>5.0613479403403216E-2</v>
      </c>
      <c r="C65" s="85">
        <f t="shared" si="24"/>
        <v>5.5794767101674969E-2</v>
      </c>
      <c r="D65" s="73">
        <f t="shared" ref="D65:W65" si="31">(D13-C13)/C13</f>
        <v>5.2779953014878714E-2</v>
      </c>
      <c r="E65" s="73">
        <f t="shared" si="31"/>
        <v>6.5388177007244225E-2</v>
      </c>
      <c r="F65" s="73">
        <f t="shared" si="31"/>
        <v>6.1828399832438284E-2</v>
      </c>
      <c r="G65" s="73">
        <f t="shared" si="31"/>
        <v>4.8210288348589349E-2</v>
      </c>
      <c r="H65" s="73">
        <f t="shared" si="31"/>
        <v>3.7556402264971221E-2</v>
      </c>
      <c r="I65" s="73">
        <f t="shared" si="31"/>
        <v>4.2976349625571862E-2</v>
      </c>
      <c r="J65" s="68">
        <f t="shared" si="31"/>
        <v>6.0506272722417605E-2</v>
      </c>
      <c r="K65" s="73">
        <f t="shared" si="31"/>
        <v>6.9265813331630025E-2</v>
      </c>
      <c r="L65" s="73">
        <f t="shared" si="31"/>
        <v>4.5822607121400731E-2</v>
      </c>
      <c r="M65" s="69">
        <f t="shared" si="31"/>
        <v>7.424587086633537E-2</v>
      </c>
      <c r="N65" s="73">
        <f t="shared" si="31"/>
        <v>7.7616317115466391E-2</v>
      </c>
      <c r="O65" s="73">
        <f t="shared" si="31"/>
        <v>6.6019815432962231E-2</v>
      </c>
      <c r="P65" s="73">
        <f t="shared" si="31"/>
        <v>5.0564037931261574E-2</v>
      </c>
      <c r="Q65" s="73">
        <f t="shared" si="31"/>
        <v>5.3699224359598778E-2</v>
      </c>
      <c r="R65" s="73">
        <f t="shared" si="31"/>
        <v>4.9522512316102822E-2</v>
      </c>
      <c r="S65" s="73">
        <f t="shared" si="31"/>
        <v>5.2173160252756388E-2</v>
      </c>
      <c r="T65" s="68">
        <f t="shared" si="31"/>
        <v>5.1972893331750973E-2</v>
      </c>
      <c r="U65" s="73">
        <f t="shared" si="31"/>
        <v>4.926327271921857E-2</v>
      </c>
      <c r="V65" s="68">
        <f t="shared" si="31"/>
        <v>4.8559245670348902E-2</v>
      </c>
      <c r="W65" s="69">
        <f t="shared" si="31"/>
        <v>5.4421520488438499E-2</v>
      </c>
      <c r="X65" s="68">
        <f t="shared" si="27"/>
        <v>5.5344827963629939E-2</v>
      </c>
    </row>
    <row r="66" spans="1:24" x14ac:dyDescent="0.25">
      <c r="A66" s="81" t="s">
        <v>17</v>
      </c>
      <c r="B66" s="244">
        <f t="shared" si="23"/>
        <v>4.2022760855635166E-2</v>
      </c>
      <c r="C66" s="85">
        <f t="shared" si="24"/>
        <v>4.553074673102353E-2</v>
      </c>
      <c r="D66" s="73">
        <f t="shared" ref="D66:W66" si="32">(D14-C14)/C14</f>
        <v>2.9790978307714388E-2</v>
      </c>
      <c r="E66" s="73">
        <f t="shared" si="32"/>
        <v>4.592219296563025E-2</v>
      </c>
      <c r="F66" s="73">
        <f t="shared" si="32"/>
        <v>5.1983561324097032E-2</v>
      </c>
      <c r="G66" s="73">
        <f t="shared" si="32"/>
        <v>3.9065904894728137E-2</v>
      </c>
      <c r="H66" s="73">
        <f t="shared" si="32"/>
        <v>4.7755229662845941E-2</v>
      </c>
      <c r="I66" s="73">
        <f t="shared" si="32"/>
        <v>4.5644119980493246E-2</v>
      </c>
      <c r="J66" s="68">
        <f t="shared" si="32"/>
        <v>-3.113601559237077E-2</v>
      </c>
      <c r="K66" s="73">
        <f t="shared" si="32"/>
        <v>0.18084303850215888</v>
      </c>
      <c r="L66" s="73">
        <f t="shared" si="32"/>
        <v>-4.1616471361296528E-3</v>
      </c>
      <c r="M66" s="69">
        <f t="shared" si="32"/>
        <v>6.2135708786978917E-2</v>
      </c>
      <c r="N66" s="73">
        <f t="shared" si="32"/>
        <v>8.9701111341202427E-2</v>
      </c>
      <c r="O66" s="73">
        <f t="shared" si="32"/>
        <v>7.6758622873974738E-2</v>
      </c>
      <c r="P66" s="73">
        <f t="shared" si="32"/>
        <v>4.9764926781678417E-2</v>
      </c>
      <c r="Q66" s="73">
        <f t="shared" si="32"/>
        <v>5.0908326717414708E-2</v>
      </c>
      <c r="R66" s="73">
        <f t="shared" si="32"/>
        <v>4.8806608867222753E-2</v>
      </c>
      <c r="S66" s="73">
        <f t="shared" si="32"/>
        <v>4.5395612124704457E-2</v>
      </c>
      <c r="T66" s="68">
        <f t="shared" si="32"/>
        <v>4.6597872961317781E-2</v>
      </c>
      <c r="U66" s="73">
        <f t="shared" si="32"/>
        <v>4.7044244360538161E-2</v>
      </c>
      <c r="V66" s="68">
        <f t="shared" si="32"/>
        <v>4.3121909362251382E-2</v>
      </c>
      <c r="W66" s="69">
        <f t="shared" si="32"/>
        <v>4.5243092982356584E-2</v>
      </c>
      <c r="X66" s="68">
        <f t="shared" si="27"/>
        <v>5.423055360109319E-2</v>
      </c>
    </row>
    <row r="67" spans="1:24" x14ac:dyDescent="0.25">
      <c r="A67" s="81" t="s">
        <v>18</v>
      </c>
      <c r="B67" s="244">
        <f t="shared" si="23"/>
        <v>6.3668889838231602E-2</v>
      </c>
      <c r="C67" s="85">
        <f t="shared" si="24"/>
        <v>7.4387040083631506E-2</v>
      </c>
      <c r="D67" s="73">
        <f t="shared" ref="D67:W67" si="33">(D15-C15)/C15</f>
        <v>5.5705807708576388E-2</v>
      </c>
      <c r="E67" s="73">
        <f t="shared" si="33"/>
        <v>6.0366912327137118E-2</v>
      </c>
      <c r="F67" s="73">
        <f t="shared" si="33"/>
        <v>5.4411175359248984E-2</v>
      </c>
      <c r="G67" s="73">
        <f t="shared" si="33"/>
        <v>5.2515555941663843E-2</v>
      </c>
      <c r="H67" s="73">
        <f t="shared" si="33"/>
        <v>7.8113554058376208E-2</v>
      </c>
      <c r="I67" s="73">
        <f t="shared" si="33"/>
        <v>6.1410224510498226E-2</v>
      </c>
      <c r="J67" s="68">
        <f t="shared" si="33"/>
        <v>6.3483333483603938E-2</v>
      </c>
      <c r="K67" s="73">
        <f t="shared" si="33"/>
        <v>0.14037065925122075</v>
      </c>
      <c r="L67" s="73">
        <f t="shared" si="33"/>
        <v>6.1081414626530633E-2</v>
      </c>
      <c r="M67" s="69">
        <f t="shared" si="33"/>
        <v>0.12020318794885274</v>
      </c>
      <c r="N67" s="73">
        <f t="shared" si="33"/>
        <v>9.5289621656106813E-2</v>
      </c>
      <c r="O67" s="73">
        <f t="shared" si="33"/>
        <v>8.1534525685831055E-2</v>
      </c>
      <c r="P67" s="73">
        <f t="shared" si="33"/>
        <v>5.4352302607263071E-2</v>
      </c>
      <c r="Q67" s="73">
        <f t="shared" si="33"/>
        <v>5.8416129161492032E-2</v>
      </c>
      <c r="R67" s="73">
        <f t="shared" si="33"/>
        <v>5.3195365100093185E-2</v>
      </c>
      <c r="S67" s="73">
        <f t="shared" si="33"/>
        <v>5.536038383439059E-2</v>
      </c>
      <c r="T67" s="68">
        <f t="shared" si="33"/>
        <v>5.5167951506689447E-2</v>
      </c>
      <c r="U67" s="73">
        <f t="shared" si="33"/>
        <v>5.1859980070921657E-2</v>
      </c>
      <c r="V67" s="68">
        <f t="shared" si="33"/>
        <v>5.0614802825868527E-2</v>
      </c>
      <c r="W67" s="69">
        <f t="shared" si="33"/>
        <v>5.7558290226370865E-2</v>
      </c>
      <c r="X67" s="68">
        <f t="shared" si="27"/>
        <v>6.1243062218518274E-2</v>
      </c>
    </row>
    <row r="68" spans="1:24" x14ac:dyDescent="0.25">
      <c r="A68" s="80" t="s">
        <v>19</v>
      </c>
      <c r="B68" s="244">
        <f t="shared" si="23"/>
        <v>3.8053403095629879E-2</v>
      </c>
      <c r="C68" s="85">
        <f t="shared" si="24"/>
        <v>3.5715136597992192E-2</v>
      </c>
      <c r="D68" s="73">
        <f t="shared" ref="D68:W68" si="34">(D16-C16)/C16</f>
        <v>2.5669642857142939E-2</v>
      </c>
      <c r="E68" s="73">
        <f t="shared" si="34"/>
        <v>2.7570565176920886E-2</v>
      </c>
      <c r="F68" s="73">
        <f t="shared" si="34"/>
        <v>3.3146210768053061E-2</v>
      </c>
      <c r="G68" s="73">
        <f t="shared" si="34"/>
        <v>8.7925115463459626E-3</v>
      </c>
      <c r="H68" s="73">
        <f t="shared" si="34"/>
        <v>2.5780389276533342E-2</v>
      </c>
      <c r="I68" s="73">
        <f t="shared" si="34"/>
        <v>3.8981574299489154E-2</v>
      </c>
      <c r="J68" s="68">
        <f t="shared" si="34"/>
        <v>0.117978463747308</v>
      </c>
      <c r="K68" s="73">
        <f t="shared" si="34"/>
        <v>-6.4206752008547863E-2</v>
      </c>
      <c r="L68" s="73">
        <f t="shared" si="34"/>
        <v>5.8895860437286167E-2</v>
      </c>
      <c r="M68" s="69">
        <f t="shared" si="34"/>
        <v>9.519538823626994E-2</v>
      </c>
      <c r="N68" s="73">
        <f t="shared" si="34"/>
        <v>8.2916392519206086E-2</v>
      </c>
      <c r="O68" s="73">
        <f t="shared" si="34"/>
        <v>7.9963982550769794E-2</v>
      </c>
      <c r="P68" s="73">
        <f t="shared" si="34"/>
        <v>6.2937119544100556E-2</v>
      </c>
      <c r="Q68" s="73">
        <f t="shared" si="34"/>
        <v>6.0223439011202314E-2</v>
      </c>
      <c r="R68" s="73">
        <f t="shared" si="34"/>
        <v>5.6360841551799629E-2</v>
      </c>
      <c r="S68" s="73">
        <f t="shared" si="34"/>
        <v>5.6610829868324018E-2</v>
      </c>
      <c r="T68" s="68">
        <f t="shared" si="34"/>
        <v>5.3162667078530908E-2</v>
      </c>
      <c r="U68" s="73">
        <f t="shared" si="34"/>
        <v>5.3427394715616139E-2</v>
      </c>
      <c r="V68" s="68">
        <f t="shared" si="34"/>
        <v>5.5381375963989857E-2</v>
      </c>
      <c r="W68" s="69">
        <f t="shared" si="34"/>
        <v>6.048872449063708E-2</v>
      </c>
      <c r="X68" s="68">
        <f t="shared" si="27"/>
        <v>6.2099506669269555E-2</v>
      </c>
    </row>
    <row r="69" spans="1:24" x14ac:dyDescent="0.25">
      <c r="A69" s="80" t="s">
        <v>30</v>
      </c>
      <c r="B69" s="244">
        <f t="shared" si="23"/>
        <v>6.7309502098879426E-2</v>
      </c>
      <c r="C69" s="85">
        <f t="shared" si="24"/>
        <v>6.2064596728033772E-2</v>
      </c>
      <c r="D69" s="73">
        <f t="shared" ref="D69:W69" si="35">(D17-C17)/C17</f>
        <v>4.6427468659297227E-2</v>
      </c>
      <c r="E69" s="73">
        <f t="shared" si="35"/>
        <v>5.8129927765450132E-2</v>
      </c>
      <c r="F69" s="73">
        <f t="shared" si="35"/>
        <v>4.6559359278965658E-2</v>
      </c>
      <c r="G69" s="222">
        <f t="shared" si="35"/>
        <v>5.9068671860844378E-2</v>
      </c>
      <c r="H69" s="73">
        <f t="shared" si="35"/>
        <v>6.2265385195994685E-2</v>
      </c>
      <c r="I69" s="73">
        <f t="shared" si="35"/>
        <v>6.5048506897074421E-2</v>
      </c>
      <c r="J69" s="68">
        <f t="shared" si="35"/>
        <v>0.10750947357184791</v>
      </c>
      <c r="K69" s="73">
        <f t="shared" si="35"/>
        <v>4.3211463085523092E-3</v>
      </c>
      <c r="L69" s="73">
        <f t="shared" si="35"/>
        <v>6.6673597671182389E-2</v>
      </c>
      <c r="M69" s="69">
        <f t="shared" si="35"/>
        <v>0.10845785318528411</v>
      </c>
      <c r="N69" s="73">
        <f t="shared" si="35"/>
        <v>8.5305556494977813E-2</v>
      </c>
      <c r="O69" s="73">
        <f t="shared" si="35"/>
        <v>8.1816312158397672E-2</v>
      </c>
      <c r="P69" s="73">
        <f t="shared" si="35"/>
        <v>8.0703977878272812E-2</v>
      </c>
      <c r="Q69" s="73">
        <f t="shared" si="35"/>
        <v>8.0077187969764596E-2</v>
      </c>
      <c r="R69" s="73">
        <f t="shared" si="35"/>
        <v>7.8448888537923853E-2</v>
      </c>
      <c r="S69" s="73">
        <f t="shared" si="35"/>
        <v>7.6774166975575653E-2</v>
      </c>
      <c r="T69" s="68">
        <f t="shared" si="35"/>
        <v>7.5078521125264003E-2</v>
      </c>
      <c r="U69" s="73">
        <f t="shared" si="35"/>
        <v>7.5761409279230793E-2</v>
      </c>
      <c r="V69" s="68">
        <f t="shared" si="35"/>
        <v>7.7492686942333383E-2</v>
      </c>
      <c r="W69" s="69">
        <f t="shared" si="35"/>
        <v>8.2205843732840428E-2</v>
      </c>
      <c r="X69" s="68">
        <f t="shared" si="27"/>
        <v>7.9362099506237405E-2</v>
      </c>
    </row>
    <row r="70" spans="1:24" x14ac:dyDescent="0.25">
      <c r="A70" s="80" t="s">
        <v>20</v>
      </c>
      <c r="B70" s="244">
        <f t="shared" si="23"/>
        <v>6.1539455034454571E-2</v>
      </c>
      <c r="C70" s="85">
        <f t="shared" si="24"/>
        <v>6.525395198328332E-2</v>
      </c>
      <c r="D70" s="73">
        <f t="shared" ref="D70:W70" si="36">(D18-C18)/C18</f>
        <v>5.4005488306007821E-2</v>
      </c>
      <c r="E70" s="73">
        <f t="shared" si="36"/>
        <v>8.4740834721010849E-2</v>
      </c>
      <c r="F70" s="73">
        <f t="shared" si="36"/>
        <v>6.1374546163405472E-2</v>
      </c>
      <c r="G70" s="73">
        <f t="shared" si="36"/>
        <v>5.5954451274457445E-2</v>
      </c>
      <c r="H70" s="73">
        <f t="shared" si="36"/>
        <v>3.2210022828568413E-2</v>
      </c>
      <c r="I70" s="73">
        <f t="shared" si="36"/>
        <v>2.6323549545564623E-2</v>
      </c>
      <c r="J70" s="68">
        <f t="shared" si="36"/>
        <v>8.0870167517508529E-2</v>
      </c>
      <c r="K70" s="73">
        <f t="shared" si="36"/>
        <v>7.2218240161012401E-2</v>
      </c>
      <c r="L70" s="73">
        <f t="shared" si="36"/>
        <v>9.6524276056861785E-2</v>
      </c>
      <c r="M70" s="69">
        <f t="shared" si="36"/>
        <v>9.0740621114000081E-2</v>
      </c>
      <c r="N70" s="73">
        <f t="shared" si="36"/>
        <v>8.2843806795257713E-2</v>
      </c>
      <c r="O70" s="73">
        <f t="shared" si="36"/>
        <v>7.4892322417447157E-2</v>
      </c>
      <c r="P70" s="73">
        <f t="shared" si="36"/>
        <v>7.1601436162938931E-2</v>
      </c>
      <c r="Q70" s="73">
        <f t="shared" si="36"/>
        <v>7.3292695955651063E-2</v>
      </c>
      <c r="R70" s="73">
        <f t="shared" si="36"/>
        <v>7.0812169407262635E-2</v>
      </c>
      <c r="S70" s="73">
        <f t="shared" si="36"/>
        <v>6.9674723901350738E-2</v>
      </c>
      <c r="T70" s="68">
        <f t="shared" si="36"/>
        <v>6.9037353893987713E-2</v>
      </c>
      <c r="U70" s="73">
        <f t="shared" si="36"/>
        <v>6.9537747288603707E-2</v>
      </c>
      <c r="V70" s="68">
        <f t="shared" si="36"/>
        <v>6.7839408168090962E-2</v>
      </c>
      <c r="W70" s="69">
        <f t="shared" si="36"/>
        <v>6.8249041085056764E-2</v>
      </c>
      <c r="X70" s="68">
        <f t="shared" si="27"/>
        <v>7.1769693641303478E-2</v>
      </c>
    </row>
    <row r="71" spans="1:24" x14ac:dyDescent="0.25">
      <c r="A71" s="80" t="s">
        <v>21</v>
      </c>
      <c r="B71" s="244">
        <f t="shared" si="23"/>
        <v>5.0653035935481316E-2</v>
      </c>
      <c r="C71" s="85">
        <f t="shared" si="24"/>
        <v>5.8265626366236667E-2</v>
      </c>
      <c r="D71" s="73">
        <f t="shared" ref="D71:W71" si="37">(D19-C19)/C19</f>
        <v>9.4774295670084094E-2</v>
      </c>
      <c r="E71" s="73">
        <f t="shared" si="37"/>
        <v>6.7002125234547197E-2</v>
      </c>
      <c r="F71" s="73">
        <f t="shared" si="37"/>
        <v>1.0656261515712719E-2</v>
      </c>
      <c r="G71" s="73">
        <f t="shared" si="37"/>
        <v>1.4231615093311979E-2</v>
      </c>
      <c r="H71" s="73">
        <f t="shared" si="37"/>
        <v>3.1488197898511483E-2</v>
      </c>
      <c r="I71" s="73">
        <f t="shared" si="37"/>
        <v>4.8970192152857563E-2</v>
      </c>
      <c r="J71" s="68">
        <f t="shared" si="37"/>
        <v>5.0540757080942279E-2</v>
      </c>
      <c r="K71" s="73">
        <f t="shared" si="37"/>
        <v>9.0491641828689004E-2</v>
      </c>
      <c r="L71" s="73">
        <f t="shared" si="37"/>
        <v>7.8846796309689354E-2</v>
      </c>
      <c r="M71" s="69">
        <f t="shared" si="37"/>
        <v>0.10025657952944536</v>
      </c>
      <c r="N71" s="73">
        <f t="shared" si="37"/>
        <v>8.8468985055423693E-2</v>
      </c>
      <c r="O71" s="73">
        <f t="shared" si="37"/>
        <v>7.1316232516178538E-2</v>
      </c>
      <c r="P71" s="73">
        <f t="shared" si="37"/>
        <v>4.8738697878954185E-2</v>
      </c>
      <c r="Q71" s="73">
        <f t="shared" si="37"/>
        <v>5.5415053350092412E-2</v>
      </c>
      <c r="R71" s="73">
        <f t="shared" si="37"/>
        <v>5.2967936959420758E-2</v>
      </c>
      <c r="S71" s="73">
        <f t="shared" si="37"/>
        <v>4.8250774310857614E-2</v>
      </c>
      <c r="T71" s="68">
        <f t="shared" si="37"/>
        <v>4.6365214257569391E-2</v>
      </c>
      <c r="U71" s="73">
        <f t="shared" si="37"/>
        <v>4.3436224344244843E-2</v>
      </c>
      <c r="V71" s="68">
        <f t="shared" si="37"/>
        <v>4.0772054291156802E-2</v>
      </c>
      <c r="W71" s="69">
        <f t="shared" si="37"/>
        <v>4.3760973438308905E-2</v>
      </c>
      <c r="X71" s="68">
        <f t="shared" si="27"/>
        <v>5.385547005651703E-2</v>
      </c>
    </row>
    <row r="72" spans="1:24" x14ac:dyDescent="0.25">
      <c r="A72" s="81" t="s">
        <v>22</v>
      </c>
      <c r="B72" s="244">
        <f t="shared" si="23"/>
        <v>4.6949767883015747E-2</v>
      </c>
      <c r="C72" s="85">
        <f t="shared" si="24"/>
        <v>5.658003530001654E-2</v>
      </c>
      <c r="D72" s="73">
        <f t="shared" ref="D72:W72" si="38">(D20-C20)/C20</f>
        <v>0.12058170378138307</v>
      </c>
      <c r="E72" s="73">
        <f t="shared" si="38"/>
        <v>7.4222781883489658E-2</v>
      </c>
      <c r="F72" s="73">
        <f t="shared" si="38"/>
        <v>3.545520057650639E-3</v>
      </c>
      <c r="G72" s="222">
        <f t="shared" si="38"/>
        <v>7.4808828973740122E-3</v>
      </c>
      <c r="H72" s="73">
        <f t="shared" si="38"/>
        <v>2.2348864025139723E-2</v>
      </c>
      <c r="I72" s="73">
        <f t="shared" si="38"/>
        <v>4.5006522459881376E-2</v>
      </c>
      <c r="J72" s="68">
        <f t="shared" si="38"/>
        <v>4.0621960765709272E-2</v>
      </c>
      <c r="K72" s="73">
        <f t="shared" si="38"/>
        <v>6.6629435028892389E-2</v>
      </c>
      <c r="L72" s="73">
        <f t="shared" si="38"/>
        <v>7.8041352780894371E-2</v>
      </c>
      <c r="M72" s="69">
        <f t="shared" si="38"/>
        <v>0.11442830451438979</v>
      </c>
      <c r="N72" s="73">
        <f t="shared" si="38"/>
        <v>0.10053542998941591</v>
      </c>
      <c r="O72" s="73">
        <f t="shared" si="38"/>
        <v>6.9621736512669952E-2</v>
      </c>
      <c r="P72" s="73">
        <f t="shared" si="38"/>
        <v>5.1421879279568705E-2</v>
      </c>
      <c r="Q72" s="73">
        <f t="shared" si="38"/>
        <v>6.0146093980180525E-2</v>
      </c>
      <c r="R72" s="73">
        <f t="shared" si="38"/>
        <v>5.7418400391793419E-2</v>
      </c>
      <c r="S72" s="73">
        <f t="shared" si="38"/>
        <v>5.1858202855815057E-2</v>
      </c>
      <c r="T72" s="68">
        <f t="shared" si="38"/>
        <v>4.7416846829963867E-2</v>
      </c>
      <c r="U72" s="73">
        <f t="shared" si="38"/>
        <v>4.2451245216161802E-2</v>
      </c>
      <c r="V72" s="68">
        <f t="shared" si="38"/>
        <v>3.9159707251048385E-2</v>
      </c>
      <c r="W72" s="69">
        <f t="shared" si="38"/>
        <v>4.2167582672121839E-2</v>
      </c>
      <c r="X72" s="68">
        <f t="shared" si="27"/>
        <v>5.6081951069684388E-2</v>
      </c>
    </row>
    <row r="73" spans="1:24" x14ac:dyDescent="0.25">
      <c r="A73" s="81" t="s">
        <v>23</v>
      </c>
      <c r="B73" s="244">
        <f t="shared" si="23"/>
        <v>4.4114435495392845E-2</v>
      </c>
      <c r="C73" s="85">
        <f t="shared" si="24"/>
        <v>5.1243528629268287E-2</v>
      </c>
      <c r="D73" s="73">
        <f t="shared" ref="D73:W73" si="39">(D21-C21)/C21</f>
        <v>1.9124569980083425E-2</v>
      </c>
      <c r="E73" s="73">
        <f t="shared" si="39"/>
        <v>2.7382353594350237E-2</v>
      </c>
      <c r="F73" s="73">
        <f t="shared" si="39"/>
        <v>1.0505382387272428E-2</v>
      </c>
      <c r="G73" s="73">
        <f t="shared" si="39"/>
        <v>1.5530076152990483E-2</v>
      </c>
      <c r="H73" s="73">
        <f t="shared" si="39"/>
        <v>5.1607195517546507E-2</v>
      </c>
      <c r="I73" s="73">
        <f t="shared" si="39"/>
        <v>6.4738402371604831E-2</v>
      </c>
      <c r="J73" s="68">
        <f t="shared" si="39"/>
        <v>1.3545037248852414E-2</v>
      </c>
      <c r="K73" s="73">
        <f t="shared" si="39"/>
        <v>0.18624248273813943</v>
      </c>
      <c r="L73" s="73">
        <f t="shared" si="39"/>
        <v>7.2977624784853729E-2</v>
      </c>
      <c r="M73" s="69">
        <f t="shared" si="39"/>
        <v>6.2035173680987037E-2</v>
      </c>
      <c r="N73" s="73">
        <f t="shared" si="39"/>
        <v>7.122260668973468E-2</v>
      </c>
      <c r="O73" s="73">
        <f t="shared" si="39"/>
        <v>7.6280202525155327E-2</v>
      </c>
      <c r="P73" s="73">
        <f t="shared" si="39"/>
        <v>3.9265893337779717E-2</v>
      </c>
      <c r="Q73" s="73">
        <f t="shared" si="39"/>
        <v>4.6778130479126247E-2</v>
      </c>
      <c r="R73" s="73">
        <f t="shared" si="39"/>
        <v>4.5859105588702251E-2</v>
      </c>
      <c r="S73" s="73">
        <f t="shared" si="39"/>
        <v>4.6067368685494124E-2</v>
      </c>
      <c r="T73" s="68">
        <f t="shared" si="39"/>
        <v>4.8471506479211425E-2</v>
      </c>
      <c r="U73" s="73">
        <f t="shared" si="39"/>
        <v>4.9408755571250032E-2</v>
      </c>
      <c r="V73" s="68">
        <f t="shared" si="39"/>
        <v>4.6991523882280201E-2</v>
      </c>
      <c r="W73" s="69">
        <f t="shared" si="39"/>
        <v>4.9216924506831794E-2</v>
      </c>
      <c r="X73" s="68">
        <f t="shared" si="27"/>
        <v>5.1896233939584757E-2</v>
      </c>
    </row>
    <row r="74" spans="1:24" x14ac:dyDescent="0.25">
      <c r="A74" s="81" t="s">
        <v>31</v>
      </c>
      <c r="B74" s="244">
        <f t="shared" si="23"/>
        <v>7.2972377820368139E-2</v>
      </c>
      <c r="C74" s="85">
        <f t="shared" si="24"/>
        <v>6.9312297902381026E-2</v>
      </c>
      <c r="D74" s="73">
        <f t="shared" ref="D74:W74" si="40">(D22-C22)/C22</f>
        <v>4.1990203335905828E-2</v>
      </c>
      <c r="E74" s="73">
        <f t="shared" si="40"/>
        <v>6.2245869673655238E-2</v>
      </c>
      <c r="F74" s="73">
        <f t="shared" si="40"/>
        <v>4.2347918890074693E-2</v>
      </c>
      <c r="G74" s="73">
        <f t="shared" si="40"/>
        <v>4.2279286289606886E-2</v>
      </c>
      <c r="H74" s="73">
        <f t="shared" si="40"/>
        <v>5.6766385497982963E-2</v>
      </c>
      <c r="I74" s="73">
        <f t="shared" si="40"/>
        <v>5.5068044917081851E-2</v>
      </c>
      <c r="J74" s="68">
        <f t="shared" si="40"/>
        <v>0.11293979441997068</v>
      </c>
      <c r="K74" s="73">
        <f t="shared" si="40"/>
        <v>0.12443661005499321</v>
      </c>
      <c r="L74" s="73">
        <f t="shared" si="40"/>
        <v>8.5198257735055502E-2</v>
      </c>
      <c r="M74" s="69">
        <f t="shared" si="40"/>
        <v>7.3457665824711985E-2</v>
      </c>
      <c r="N74" s="73">
        <f t="shared" si="40"/>
        <v>5.4860752965446048E-2</v>
      </c>
      <c r="O74" s="73">
        <f t="shared" si="40"/>
        <v>7.4764713072175082E-2</v>
      </c>
      <c r="P74" s="73">
        <f t="shared" si="40"/>
        <v>4.4295655017023115E-2</v>
      </c>
      <c r="Q74" s="73">
        <f t="shared" si="40"/>
        <v>4.2620964723018184E-2</v>
      </c>
      <c r="R74" s="73">
        <f t="shared" si="40"/>
        <v>4.0062669321408756E-2</v>
      </c>
      <c r="S74" s="73">
        <f t="shared" si="40"/>
        <v>3.5431390517317196E-2</v>
      </c>
      <c r="T74" s="68">
        <f t="shared" si="40"/>
        <v>4.0905150727115057E-2</v>
      </c>
      <c r="U74" s="73">
        <f t="shared" si="40"/>
        <v>4.3735259004746181E-2</v>
      </c>
      <c r="V74" s="68">
        <f t="shared" si="40"/>
        <v>4.3403543032501025E-2</v>
      </c>
      <c r="W74" s="69">
        <f t="shared" si="40"/>
        <v>4.6747663151590443E-2</v>
      </c>
      <c r="X74" s="68">
        <f t="shared" si="27"/>
        <v>4.6630800975959508E-2</v>
      </c>
    </row>
    <row r="75" spans="1:24" x14ac:dyDescent="0.25">
      <c r="A75" s="83" t="s">
        <v>24</v>
      </c>
      <c r="B75" s="244">
        <f t="shared" si="23"/>
        <v>5.371082500736768E-2</v>
      </c>
      <c r="C75" s="85">
        <f t="shared" si="24"/>
        <v>6.0028121730482109E-2</v>
      </c>
      <c r="D75" s="73">
        <f t="shared" ref="D75:W75" si="41">(D23-C23)/C23</f>
        <v>0.12211279685328134</v>
      </c>
      <c r="E75" s="73">
        <f t="shared" si="41"/>
        <v>5.6212113225449299E-2</v>
      </c>
      <c r="F75" s="73">
        <f t="shared" si="41"/>
        <v>5.3455039076926211E-2</v>
      </c>
      <c r="G75" s="73">
        <f t="shared" si="41"/>
        <v>5.3589786105123445E-2</v>
      </c>
      <c r="H75" s="73">
        <f t="shared" si="41"/>
        <v>0.11616613533455941</v>
      </c>
      <c r="I75" s="73">
        <f t="shared" si="41"/>
        <v>-5.3095491314576714E-2</v>
      </c>
      <c r="J75" s="68">
        <f t="shared" si="41"/>
        <v>0.26201010840154515</v>
      </c>
      <c r="K75" s="73">
        <f t="shared" si="41"/>
        <v>-0.10816887924001642</v>
      </c>
      <c r="L75" s="73">
        <f t="shared" si="41"/>
        <v>6.8039810849325838E-2</v>
      </c>
      <c r="M75" s="69">
        <f t="shared" si="41"/>
        <v>7.1841897568934582E-2</v>
      </c>
      <c r="N75" s="73">
        <f t="shared" si="41"/>
        <v>8.0376423972263439E-2</v>
      </c>
      <c r="O75" s="73">
        <f t="shared" si="41"/>
        <v>0.12767427076456636</v>
      </c>
      <c r="P75" s="73">
        <f t="shared" si="41"/>
        <v>0.10688789752985367</v>
      </c>
      <c r="Q75" s="73">
        <f t="shared" si="41"/>
        <v>7.5968893546586244E-2</v>
      </c>
      <c r="R75" s="73">
        <f t="shared" si="41"/>
        <v>6.9788134628951073E-2</v>
      </c>
      <c r="S75" s="73">
        <f t="shared" si="41"/>
        <v>6.4807901348019684E-2</v>
      </c>
      <c r="T75" s="68">
        <f t="shared" si="41"/>
        <v>6.1037272031692312E-2</v>
      </c>
      <c r="U75" s="73">
        <f t="shared" si="41"/>
        <v>5.9932293510268977E-2</v>
      </c>
      <c r="V75" s="68">
        <f t="shared" si="41"/>
        <v>5.8326982824315678E-2</v>
      </c>
      <c r="W75" s="69">
        <f t="shared" si="41"/>
        <v>6.3350352981459551E-2</v>
      </c>
      <c r="X75" s="68">
        <f>(W23/M23)^0.1-1</f>
        <v>7.6598122132130797E-2</v>
      </c>
    </row>
    <row r="76" spans="1:24" x14ac:dyDescent="0.25">
      <c r="A76" s="83" t="s">
        <v>25</v>
      </c>
      <c r="B76" s="244">
        <f t="shared" si="23"/>
        <v>4.1641408891681886E-2</v>
      </c>
      <c r="C76" s="85">
        <f t="shared" si="24"/>
        <v>4.3368458079113159E-2</v>
      </c>
      <c r="D76" s="73">
        <f t="shared" ref="D76:W76" si="42">(D24-C24)/C24</f>
        <v>0.11490484567407644</v>
      </c>
      <c r="E76" s="73">
        <f t="shared" si="42"/>
        <v>-5.7376461306751076E-4</v>
      </c>
      <c r="F76" s="73">
        <f t="shared" si="42"/>
        <v>5.5734959933022327E-2</v>
      </c>
      <c r="G76" s="73">
        <f t="shared" si="42"/>
        <v>-1.268834258524921E-3</v>
      </c>
      <c r="H76" s="73">
        <f t="shared" si="42"/>
        <v>5.626261938791708E-2</v>
      </c>
      <c r="I76" s="73">
        <f t="shared" si="42"/>
        <v>2.2938636998217424E-2</v>
      </c>
      <c r="J76" s="68">
        <f t="shared" si="42"/>
        <v>1.2009994330946639E-2</v>
      </c>
      <c r="K76" s="73">
        <f t="shared" si="42"/>
        <v>7.7366750347517568E-2</v>
      </c>
      <c r="L76" s="73">
        <f t="shared" si="42"/>
        <v>3.9708827607456573E-2</v>
      </c>
      <c r="M76" s="69">
        <f t="shared" si="42"/>
        <v>6.2437488423782092E-2</v>
      </c>
      <c r="N76" s="73">
        <f t="shared" si="42"/>
        <v>5.209114206516622E-2</v>
      </c>
      <c r="O76" s="73">
        <f t="shared" si="42"/>
        <v>4.0514341579810771E-2</v>
      </c>
      <c r="P76" s="73">
        <f t="shared" si="42"/>
        <v>4.9893301907825746E-2</v>
      </c>
      <c r="Q76" s="73">
        <f t="shared" si="42"/>
        <v>5.3407556843174817E-2</v>
      </c>
      <c r="R76" s="73">
        <f t="shared" si="42"/>
        <v>6.4724686096071959E-2</v>
      </c>
      <c r="S76" s="73">
        <f t="shared" si="42"/>
        <v>4.1802469469726794E-2</v>
      </c>
      <c r="T76" s="68">
        <f t="shared" si="42"/>
        <v>3.2868603473790746E-2</v>
      </c>
      <c r="U76" s="73">
        <f t="shared" si="42"/>
        <v>2.694618304300821E-2</v>
      </c>
      <c r="V76" s="68">
        <f t="shared" si="42"/>
        <v>2.8442051156529341E-2</v>
      </c>
      <c r="W76" s="69">
        <f t="shared" si="42"/>
        <v>3.6747030963657494E-2</v>
      </c>
      <c r="X76" s="68">
        <f t="shared" si="27"/>
        <v>4.2680165654903401E-2</v>
      </c>
    </row>
    <row r="77" spans="1:24" x14ac:dyDescent="0.25">
      <c r="A77" s="83" t="s">
        <v>50</v>
      </c>
      <c r="B77" s="244">
        <f t="shared" si="23"/>
        <v>5.5644962023948086E-2</v>
      </c>
      <c r="C77" s="85">
        <f t="shared" si="24"/>
        <v>6.9928151335906463E-2</v>
      </c>
      <c r="D77" s="73">
        <f t="shared" ref="D77:W77" si="43">(D25-C25)/C25</f>
        <v>3.59365219632534E-2</v>
      </c>
      <c r="E77" s="73">
        <f t="shared" si="43"/>
        <v>1.318642260529589E-2</v>
      </c>
      <c r="F77" s="73">
        <f t="shared" si="43"/>
        <v>5.1182207254613012E-2</v>
      </c>
      <c r="G77" s="73">
        <f t="shared" si="43"/>
        <v>6.0937760720841082E-2</v>
      </c>
      <c r="H77" s="73">
        <f t="shared" si="43"/>
        <v>4.085013578266386E-2</v>
      </c>
      <c r="I77" s="73">
        <f t="shared" si="43"/>
        <v>9.033031459972396E-2</v>
      </c>
      <c r="J77" s="68">
        <f t="shared" si="43"/>
        <v>1.224537122583983</v>
      </c>
      <c r="K77" s="73">
        <f t="shared" si="43"/>
        <v>-0.12205586128127922</v>
      </c>
      <c r="L77" s="73">
        <f t="shared" si="43"/>
        <v>-2.1467734534290239E-2</v>
      </c>
      <c r="M77" s="69">
        <f t="shared" si="43"/>
        <v>-0.22566703247296338</v>
      </c>
      <c r="N77" s="73">
        <f t="shared" si="43"/>
        <v>5.6502466129737233E-3</v>
      </c>
      <c r="O77" s="73">
        <f t="shared" si="43"/>
        <v>8.7598944591029109E-3</v>
      </c>
      <c r="P77" s="73">
        <f t="shared" si="43"/>
        <v>1.118250187708484E-2</v>
      </c>
      <c r="Q77" s="73">
        <f t="shared" si="43"/>
        <v>1.5727040893958134E-2</v>
      </c>
      <c r="R77" s="73">
        <f t="shared" si="43"/>
        <v>2.4213989106401317E-2</v>
      </c>
      <c r="S77" s="73">
        <f t="shared" si="43"/>
        <v>2.8538331929233447E-2</v>
      </c>
      <c r="T77" s="68">
        <f t="shared" si="43"/>
        <v>2.962925042376241E-2</v>
      </c>
      <c r="U77" s="73">
        <f t="shared" si="43"/>
        <v>2.956108609783735E-2</v>
      </c>
      <c r="V77" s="68">
        <f t="shared" si="43"/>
        <v>2.9012802764452648E-2</v>
      </c>
      <c r="W77" s="69">
        <f t="shared" si="43"/>
        <v>2.8950895068648834E-2</v>
      </c>
      <c r="X77" s="68">
        <f t="shared" si="27"/>
        <v>2.1080761495298805E-2</v>
      </c>
    </row>
    <row r="78" spans="1:24" x14ac:dyDescent="0.25">
      <c r="A78" s="192" t="s">
        <v>10</v>
      </c>
      <c r="B78" s="245">
        <f t="shared" si="23"/>
        <v>4.0195843488834981E-2</v>
      </c>
      <c r="C78" s="224">
        <f t="shared" si="24"/>
        <v>3.8856451202188724E-2</v>
      </c>
      <c r="D78" s="221">
        <f t="shared" ref="D78:W78" si="44">(D26-C26)/C26</f>
        <v>-1.9652931076772212E-2</v>
      </c>
      <c r="E78" s="221">
        <f t="shared" si="44"/>
        <v>3.1136825645035237E-2</v>
      </c>
      <c r="F78" s="221">
        <f t="shared" si="44"/>
        <v>2.5161810825402E-2</v>
      </c>
      <c r="G78" s="221">
        <f t="shared" si="44"/>
        <v>8.4484707191081657E-2</v>
      </c>
      <c r="H78" s="221">
        <f t="shared" si="44"/>
        <v>5.1484348997975805E-2</v>
      </c>
      <c r="I78" s="221">
        <f t="shared" si="44"/>
        <v>2.8954674000466928E-2</v>
      </c>
      <c r="J78" s="221">
        <f t="shared" si="44"/>
        <v>8.2856350387049641E-3</v>
      </c>
      <c r="K78" s="221">
        <f t="shared" si="44"/>
        <v>9.3013834288629527E-2</v>
      </c>
      <c r="L78" s="221">
        <f t="shared" si="44"/>
        <v>3.9787677031139147E-2</v>
      </c>
      <c r="M78" s="224">
        <f t="shared" si="44"/>
        <v>5.072833692734241E-2</v>
      </c>
      <c r="N78" s="221">
        <f t="shared" si="44"/>
        <v>5.2798451982559648E-2</v>
      </c>
      <c r="O78" s="221">
        <f t="shared" si="44"/>
        <v>4.3829044051829406E-2</v>
      </c>
      <c r="P78" s="221">
        <f t="shared" si="44"/>
        <v>4.7999085296135356E-2</v>
      </c>
      <c r="Q78" s="221">
        <f t="shared" si="44"/>
        <v>4.4466022242103012E-2</v>
      </c>
      <c r="R78" s="221">
        <f t="shared" si="44"/>
        <v>4.393090553305859E-2</v>
      </c>
      <c r="S78" s="221">
        <f t="shared" si="44"/>
        <v>4.2685896110306931E-2</v>
      </c>
      <c r="T78" s="221">
        <f t="shared" si="44"/>
        <v>4.543593418123195E-2</v>
      </c>
      <c r="U78" s="221">
        <f t="shared" si="44"/>
        <v>4.543173612386027E-2</v>
      </c>
      <c r="V78" s="221">
        <f t="shared" si="44"/>
        <v>4.5547139328236799E-2</v>
      </c>
      <c r="W78" s="224">
        <f t="shared" si="44"/>
        <v>4.5945189373792661E-2</v>
      </c>
      <c r="X78" s="221">
        <f t="shared" si="27"/>
        <v>4.5803458473603342E-2</v>
      </c>
    </row>
    <row r="79" spans="1:24" x14ac:dyDescent="0.25">
      <c r="A79" s="83" t="s">
        <v>65</v>
      </c>
      <c r="B79" s="244">
        <f t="shared" si="23"/>
        <v>3.7057191940906176E-2</v>
      </c>
      <c r="C79" s="85">
        <f t="shared" si="24"/>
        <v>4.4469658570806425E-2</v>
      </c>
      <c r="D79" s="73">
        <f t="shared" ref="D79:W79" si="45">(D27-C27)/C27</f>
        <v>-1.4071535660740984E-2</v>
      </c>
      <c r="E79" s="68">
        <f t="shared" si="45"/>
        <v>7.711858883844131E-3</v>
      </c>
      <c r="F79" s="73">
        <f t="shared" si="45"/>
        <v>2.6472363542295454E-2</v>
      </c>
      <c r="G79" s="73">
        <f t="shared" si="45"/>
        <v>6.9010416666666699E-2</v>
      </c>
      <c r="H79" s="73">
        <f t="shared" si="45"/>
        <v>5.5597029586263766E-2</v>
      </c>
      <c r="I79" s="73">
        <f t="shared" si="45"/>
        <v>5.2054641554381081E-2</v>
      </c>
      <c r="J79" s="68">
        <f t="shared" si="45"/>
        <v>6.5152399653275309E-2</v>
      </c>
      <c r="K79" s="73">
        <f t="shared" si="45"/>
        <v>3.9427356673088339E-2</v>
      </c>
      <c r="L79" s="73">
        <f t="shared" si="45"/>
        <v>8.6425079091170642E-2</v>
      </c>
      <c r="M79" s="69">
        <f t="shared" si="45"/>
        <v>6.0975071696448273E-2</v>
      </c>
      <c r="N79" s="73">
        <f t="shared" si="45"/>
        <v>4.7129926116909818E-2</v>
      </c>
      <c r="O79" s="73">
        <f t="shared" si="45"/>
        <v>2.5151904263909741E-2</v>
      </c>
      <c r="P79" s="68">
        <f t="shared" si="45"/>
        <v>2.9235159669942223E-2</v>
      </c>
      <c r="Q79" s="73">
        <f t="shared" si="45"/>
        <v>3.3799636158333889E-2</v>
      </c>
      <c r="R79" s="73">
        <f t="shared" si="45"/>
        <v>3.794948967827274E-2</v>
      </c>
      <c r="S79" s="73">
        <f t="shared" si="45"/>
        <v>4.0373687533615546E-2</v>
      </c>
      <c r="T79" s="68">
        <f t="shared" si="45"/>
        <v>4.2538126973780295E-2</v>
      </c>
      <c r="U79" s="73">
        <f t="shared" si="45"/>
        <v>4.2171532059850872E-2</v>
      </c>
      <c r="V79" s="68">
        <f t="shared" si="45"/>
        <v>4.210972733667092E-2</v>
      </c>
      <c r="W79" s="69">
        <f t="shared" si="45"/>
        <v>4.1857325776449905E-2</v>
      </c>
      <c r="X79" s="68">
        <f t="shared" si="27"/>
        <v>3.8211467273166599E-2</v>
      </c>
    </row>
    <row r="80" spans="1:24" x14ac:dyDescent="0.25">
      <c r="A80" s="202" t="s">
        <v>66</v>
      </c>
      <c r="B80" s="246">
        <f t="shared" si="23"/>
        <v>4.1619077385965042E-2</v>
      </c>
      <c r="C80" s="91">
        <f>(M28/C28)^0.1-1</f>
        <v>3.6525769124719609E-2</v>
      </c>
      <c r="D80" s="90">
        <f t="shared" ref="D80:W80" si="46">(D28-C28)/C28</f>
        <v>-2.1891915112982229E-2</v>
      </c>
      <c r="E80" s="90">
        <f t="shared" si="46"/>
        <v>4.0608914109028345E-2</v>
      </c>
      <c r="F80" s="71">
        <f t="shared" si="46"/>
        <v>2.4648630397163734E-2</v>
      </c>
      <c r="G80" s="90">
        <f t="shared" si="46"/>
        <v>9.0554846150677631E-2</v>
      </c>
      <c r="H80" s="90">
        <f t="shared" si="46"/>
        <v>4.9902928756505996E-2</v>
      </c>
      <c r="I80" s="90">
        <f t="shared" si="46"/>
        <v>2.0024031716109069E-2</v>
      </c>
      <c r="J80" s="71">
        <f t="shared" si="46"/>
        <v>-1.4389910133600385E-2</v>
      </c>
      <c r="K80" s="90">
        <f t="shared" si="46"/>
        <v>0.11610580707957011</v>
      </c>
      <c r="L80" s="90">
        <f t="shared" si="46"/>
        <v>2.1070991157365555E-2</v>
      </c>
      <c r="M80" s="72">
        <f t="shared" si="46"/>
        <v>4.6352874682073664E-2</v>
      </c>
      <c r="N80" s="90">
        <f t="shared" si="46"/>
        <v>5.5252796850242404E-2</v>
      </c>
      <c r="O80" s="90">
        <f t="shared" si="46"/>
        <v>5.1853579188042398E-2</v>
      </c>
      <c r="P80" s="90">
        <f t="shared" si="46"/>
        <v>5.5856255305803605E-2</v>
      </c>
      <c r="Q80" s="90">
        <f t="shared" si="46"/>
        <v>4.8819833153239824E-2</v>
      </c>
      <c r="R80" s="90">
        <f t="shared" si="46"/>
        <v>4.6337438110955996E-2</v>
      </c>
      <c r="S80" s="71">
        <f t="shared" si="46"/>
        <v>4.3608720810856212E-2</v>
      </c>
      <c r="T80" s="71">
        <f t="shared" si="46"/>
        <v>4.6588891820226574E-2</v>
      </c>
      <c r="U80" s="90">
        <f t="shared" si="46"/>
        <v>4.6723860956352233E-2</v>
      </c>
      <c r="V80" s="71">
        <f t="shared" si="46"/>
        <v>4.6903572361546561E-2</v>
      </c>
      <c r="W80" s="72">
        <f t="shared" si="46"/>
        <v>4.7550909806887663E-2</v>
      </c>
      <c r="X80" s="71">
        <f t="shared" si="27"/>
        <v>4.8942547928700675E-2</v>
      </c>
    </row>
    <row r="81" spans="1:30" x14ac:dyDescent="0.25">
      <c r="A81" s="92"/>
      <c r="B81" s="93"/>
      <c r="C81" s="93"/>
      <c r="D81" s="93"/>
      <c r="F81" s="93"/>
      <c r="G81" s="93"/>
      <c r="H81" s="93"/>
      <c r="I81" s="93"/>
      <c r="J81" s="93"/>
      <c r="K81" s="93"/>
      <c r="L81" s="93"/>
      <c r="M81" s="93"/>
      <c r="N81" s="93"/>
      <c r="O81" s="93"/>
      <c r="P81" s="93"/>
      <c r="Q81" s="93"/>
      <c r="R81" s="93"/>
      <c r="S81" s="93"/>
      <c r="T81" s="93"/>
      <c r="U81" s="93"/>
      <c r="V81" s="93"/>
      <c r="W81" s="93"/>
      <c r="AA81" s="73"/>
      <c r="AB81" s="73"/>
      <c r="AC81" s="73"/>
      <c r="AD81" s="73"/>
    </row>
    <row r="82" spans="1:30" ht="43.9" customHeight="1" x14ac:dyDescent="0.25">
      <c r="A82" s="281" t="s">
        <v>101</v>
      </c>
      <c r="B82" s="281"/>
      <c r="C82" s="281"/>
      <c r="D82" s="281"/>
      <c r="E82" s="281"/>
      <c r="F82" s="281"/>
      <c r="G82" s="281"/>
      <c r="H82" s="281"/>
      <c r="I82" s="281"/>
      <c r="J82" s="281"/>
      <c r="K82" s="281"/>
      <c r="L82" s="281"/>
      <c r="M82" s="281"/>
      <c r="Z82" s="73"/>
      <c r="AA82" s="73"/>
      <c r="AB82" s="73"/>
      <c r="AC82" s="73"/>
      <c r="AD82" s="73"/>
    </row>
    <row r="83" spans="1:30" x14ac:dyDescent="0.25">
      <c r="A83" s="94"/>
      <c r="B83" s="94"/>
      <c r="C83" s="94"/>
      <c r="D83" s="94"/>
      <c r="E83" s="94"/>
      <c r="F83" s="94"/>
      <c r="G83" s="94"/>
      <c r="H83" s="94"/>
      <c r="I83" s="94"/>
      <c r="J83" s="94"/>
      <c r="K83" s="94"/>
      <c r="L83" s="94"/>
      <c r="M83" s="94"/>
      <c r="Z83" s="73"/>
      <c r="AA83" s="73"/>
      <c r="AB83" s="73"/>
      <c r="AC83" s="73"/>
      <c r="AD83" s="73"/>
    </row>
    <row r="84" spans="1:30" x14ac:dyDescent="0.25">
      <c r="A84" s="335" t="s">
        <v>95</v>
      </c>
      <c r="B84" s="52"/>
      <c r="C84" s="52"/>
      <c r="D84" s="52"/>
      <c r="E84" s="52"/>
      <c r="F84" s="52"/>
      <c r="G84" s="52"/>
      <c r="H84" s="52"/>
      <c r="I84" s="52"/>
      <c r="J84" s="96"/>
      <c r="K84" s="96"/>
      <c r="L84" s="96"/>
      <c r="M84" s="96"/>
      <c r="N84" s="29"/>
      <c r="O84" s="29"/>
      <c r="P84" s="29"/>
      <c r="Q84" s="29"/>
      <c r="R84" s="29"/>
      <c r="S84" s="29"/>
      <c r="T84" s="29"/>
      <c r="U84" s="29"/>
      <c r="V84" s="29"/>
      <c r="W84" s="29"/>
      <c r="X84" s="29"/>
      <c r="Y84" s="29"/>
      <c r="Z84" s="73"/>
      <c r="AA84" s="73"/>
      <c r="AB84" s="73"/>
      <c r="AC84" s="73"/>
      <c r="AD84" s="73"/>
    </row>
    <row r="85" spans="1:30" x14ac:dyDescent="0.25">
      <c r="L85" s="8"/>
      <c r="Z85" s="73"/>
      <c r="AA85" s="73"/>
      <c r="AB85" s="73"/>
      <c r="AC85" s="73"/>
      <c r="AD85" s="73"/>
    </row>
  </sheetData>
  <mergeCells count="10">
    <mergeCell ref="A82:M82"/>
    <mergeCell ref="B6:M6"/>
    <mergeCell ref="B5:W5"/>
    <mergeCell ref="B32:M32"/>
    <mergeCell ref="N32:W32"/>
    <mergeCell ref="B57:W57"/>
    <mergeCell ref="D58:M58"/>
    <mergeCell ref="N58:W58"/>
    <mergeCell ref="B31:W31"/>
    <mergeCell ref="B58:C58"/>
  </mergeCells>
  <hyperlinks>
    <hyperlink ref="A84" r:id="rId1" display="Source:  National Health Expenditure Data, Historical and Projections, 1960-2026, Centers for Medicare &amp; Medicaid Services; includes author calculations." xr:uid="{DDA003DD-08FB-476D-9D50-9B1AB5A8597A}"/>
  </hyperlinks>
  <pageMargins left="0.25" right="0.25"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E762A-90D5-40B3-A544-72AE69694009}">
  <sheetPr>
    <tabColor theme="9" tint="-0.249977111117893"/>
  </sheetPr>
  <dimension ref="A1:Q32"/>
  <sheetViews>
    <sheetView zoomScale="80" zoomScaleNormal="80" workbookViewId="0">
      <selection activeCell="N33" sqref="N33"/>
    </sheetView>
  </sheetViews>
  <sheetFormatPr defaultColWidth="9" defaultRowHeight="15" x14ac:dyDescent="0.25"/>
  <cols>
    <col min="1" max="1" width="36.28515625" customWidth="1"/>
    <col min="2" max="3" width="7.85546875" customWidth="1"/>
    <col min="4" max="4" width="9" customWidth="1"/>
    <col min="5" max="5" width="8.7109375" customWidth="1"/>
    <col min="6" max="6" width="9.28515625" customWidth="1"/>
    <col min="7" max="7" width="8.85546875" customWidth="1"/>
    <col min="8" max="8" width="8.7109375" customWidth="1"/>
    <col min="9" max="9" width="8.5703125" customWidth="1"/>
    <col min="10" max="12" width="10.140625" customWidth="1"/>
    <col min="13" max="13" width="6.7109375" customWidth="1"/>
    <col min="14" max="14" width="8" customWidth="1"/>
    <col min="15" max="15" width="7.5703125" customWidth="1"/>
    <col min="16" max="16" width="6.7109375" customWidth="1"/>
    <col min="17" max="17" width="8.28515625" customWidth="1"/>
    <col min="18" max="22" width="7.5703125" customWidth="1"/>
  </cols>
  <sheetData>
    <row r="1" spans="1:17" ht="18.75" x14ac:dyDescent="0.3">
      <c r="A1" s="16" t="s">
        <v>42</v>
      </c>
    </row>
    <row r="2" spans="1:17" x14ac:dyDescent="0.25">
      <c r="A2" t="s">
        <v>80</v>
      </c>
      <c r="L2" s="7"/>
    </row>
    <row r="3" spans="1:17" x14ac:dyDescent="0.25">
      <c r="L3" s="7"/>
    </row>
    <row r="4" spans="1:17" x14ac:dyDescent="0.25">
      <c r="B4" s="306" t="s">
        <v>32</v>
      </c>
      <c r="C4" s="307"/>
      <c r="D4" s="307"/>
      <c r="E4" s="307"/>
      <c r="F4" s="307"/>
      <c r="G4" s="307"/>
      <c r="H4" s="307"/>
      <c r="I4" s="308"/>
      <c r="J4" s="312" t="s">
        <v>1</v>
      </c>
      <c r="K4" s="313"/>
      <c r="L4" s="314"/>
      <c r="M4" s="306" t="s">
        <v>11</v>
      </c>
      <c r="N4" s="307"/>
      <c r="O4" s="307"/>
      <c r="P4" s="307"/>
      <c r="Q4" s="308"/>
    </row>
    <row r="5" spans="1:17" x14ac:dyDescent="0.25">
      <c r="B5" s="309"/>
      <c r="C5" s="310"/>
      <c r="D5" s="310"/>
      <c r="E5" s="310"/>
      <c r="F5" s="310"/>
      <c r="G5" s="310"/>
      <c r="H5" s="310"/>
      <c r="I5" s="311"/>
      <c r="J5" s="315"/>
      <c r="K5" s="316"/>
      <c r="L5" s="317"/>
      <c r="M5" s="309"/>
      <c r="N5" s="310"/>
      <c r="O5" s="310"/>
      <c r="P5" s="310"/>
      <c r="Q5" s="311"/>
    </row>
    <row r="6" spans="1:17" ht="18" customHeight="1" x14ac:dyDescent="0.25">
      <c r="A6" s="97"/>
      <c r="B6" s="98">
        <v>2003</v>
      </c>
      <c r="C6" s="99">
        <v>2013</v>
      </c>
      <c r="D6" s="99">
        <v>2018</v>
      </c>
      <c r="E6" s="99">
        <v>2019</v>
      </c>
      <c r="F6" s="99">
        <v>2020</v>
      </c>
      <c r="G6" s="99">
        <v>2021</v>
      </c>
      <c r="H6" s="99">
        <v>2022</v>
      </c>
      <c r="I6" s="99">
        <v>2023</v>
      </c>
      <c r="J6" s="100" t="s">
        <v>82</v>
      </c>
      <c r="K6" s="101" t="s">
        <v>83</v>
      </c>
      <c r="L6" s="102" t="s">
        <v>88</v>
      </c>
      <c r="M6" s="99">
        <v>2019</v>
      </c>
      <c r="N6" s="99">
        <v>2020</v>
      </c>
      <c r="O6" s="99">
        <v>2021</v>
      </c>
      <c r="P6" s="99">
        <v>2022</v>
      </c>
      <c r="Q6" s="99">
        <v>2013</v>
      </c>
    </row>
    <row r="7" spans="1:17" x14ac:dyDescent="0.25">
      <c r="A7" s="103" t="s">
        <v>2</v>
      </c>
      <c r="B7" s="104">
        <v>6114</v>
      </c>
      <c r="C7" s="105">
        <v>9038</v>
      </c>
      <c r="D7" s="105">
        <v>10998</v>
      </c>
      <c r="E7" s="105">
        <v>11423</v>
      </c>
      <c r="F7" s="105">
        <v>12563</v>
      </c>
      <c r="G7" s="105">
        <v>13068</v>
      </c>
      <c r="H7" s="105">
        <v>13617</v>
      </c>
      <c r="I7" s="106">
        <v>14570</v>
      </c>
      <c r="J7" s="107">
        <f>(I7/B7)^0.05-1</f>
        <v>4.4375573852264871E-2</v>
      </c>
      <c r="K7" s="108">
        <f>(I7/C7)^0.1-1</f>
        <v>4.8911197000534035E-2</v>
      </c>
      <c r="L7" s="109">
        <f>(I7/D7)^0.2-1</f>
        <v>5.7862366314565206E-2</v>
      </c>
      <c r="M7" s="108">
        <f>(E7-D7)/D7</f>
        <v>3.8643389707219492E-2</v>
      </c>
      <c r="N7" s="108">
        <f t="shared" ref="N7:O27" si="0">(F7-E7)/E7</f>
        <v>9.9798651842773353E-2</v>
      </c>
      <c r="O7" s="108">
        <f>(G7-F7)/F7</f>
        <v>4.0197405078404837E-2</v>
      </c>
      <c r="P7" s="108">
        <f t="shared" ref="P7:Q27" si="1">(H7-G7)/G7</f>
        <v>4.2011019283746558E-2</v>
      </c>
      <c r="Q7" s="109">
        <f>(I7-H7)/H7</f>
        <v>6.9986046853198203E-2</v>
      </c>
    </row>
    <row r="8" spans="1:17" x14ac:dyDescent="0.25">
      <c r="A8" s="110" t="s">
        <v>12</v>
      </c>
      <c r="B8" s="111">
        <v>5739</v>
      </c>
      <c r="C8" s="112">
        <v>8522</v>
      </c>
      <c r="D8" s="112">
        <v>10410</v>
      </c>
      <c r="E8" s="112">
        <v>10821</v>
      </c>
      <c r="F8" s="112">
        <v>11958</v>
      </c>
      <c r="G8" s="112">
        <v>12408</v>
      </c>
      <c r="H8" s="112">
        <v>12934</v>
      </c>
      <c r="I8" s="113">
        <v>13855</v>
      </c>
      <c r="J8" s="114">
        <f t="shared" ref="J8:J26" si="2">(I8/B8)^0.05-1</f>
        <v>4.5053478765445298E-2</v>
      </c>
      <c r="K8" s="115">
        <f>(I8/C8)^0.1-1</f>
        <v>4.9799834643558194E-2</v>
      </c>
      <c r="L8" s="116">
        <f>(I8/D8)^0.2-1</f>
        <v>5.8842001064530525E-2</v>
      </c>
      <c r="M8" s="115">
        <f t="shared" ref="M8:M27" si="3">(E8-D8)/D8</f>
        <v>3.9481268011527376E-2</v>
      </c>
      <c r="N8" s="115">
        <f t="shared" si="0"/>
        <v>0.10507346825616856</v>
      </c>
      <c r="O8" s="115">
        <f t="shared" si="0"/>
        <v>3.7631710988459612E-2</v>
      </c>
      <c r="P8" s="115">
        <f t="shared" si="1"/>
        <v>4.2392005157962605E-2</v>
      </c>
      <c r="Q8" s="116">
        <f t="shared" si="1"/>
        <v>7.1207669707747029E-2</v>
      </c>
    </row>
    <row r="9" spans="1:17" x14ac:dyDescent="0.25">
      <c r="A9" s="83" t="s">
        <v>13</v>
      </c>
      <c r="B9" s="117">
        <v>5097</v>
      </c>
      <c r="C9" s="118">
        <v>7610</v>
      </c>
      <c r="D9" s="118">
        <v>9208</v>
      </c>
      <c r="E9" s="118">
        <v>9634</v>
      </c>
      <c r="F9" s="118">
        <v>10187</v>
      </c>
      <c r="G9" s="118">
        <v>10814</v>
      </c>
      <c r="H9" s="118">
        <v>11299</v>
      </c>
      <c r="I9" s="119">
        <v>12297</v>
      </c>
      <c r="J9" s="39">
        <f t="shared" si="2"/>
        <v>4.5019097052958257E-2</v>
      </c>
      <c r="K9" s="13">
        <f t="shared" ref="K9:K26" si="4">(I9/C9)^0.1-1</f>
        <v>4.9159340952526387E-2</v>
      </c>
      <c r="L9" s="40">
        <f t="shared" ref="L9:L26" si="5">(I9/D9)^0.2-1</f>
        <v>5.9562971164355716E-2</v>
      </c>
      <c r="M9" s="13">
        <f t="shared" si="3"/>
        <v>4.6264118158123368E-2</v>
      </c>
      <c r="N9" s="13">
        <f t="shared" si="0"/>
        <v>5.7400871911978409E-2</v>
      </c>
      <c r="O9" s="13">
        <f t="shared" si="0"/>
        <v>6.1549033081378227E-2</v>
      </c>
      <c r="P9" s="13">
        <f t="shared" si="1"/>
        <v>4.4849269465507678E-2</v>
      </c>
      <c r="Q9" s="40">
        <f t="shared" si="1"/>
        <v>8.8326400566421812E-2</v>
      </c>
    </row>
    <row r="10" spans="1:17" x14ac:dyDescent="0.25">
      <c r="A10" s="80" t="s">
        <v>14</v>
      </c>
      <c r="B10" s="117">
        <v>1816</v>
      </c>
      <c r="C10" s="118">
        <v>2870</v>
      </c>
      <c r="D10" s="118">
        <v>3426</v>
      </c>
      <c r="E10" s="118">
        <v>3624</v>
      </c>
      <c r="F10" s="118">
        <v>3834</v>
      </c>
      <c r="G10" s="118">
        <v>4028</v>
      </c>
      <c r="H10" s="118">
        <v>4142</v>
      </c>
      <c r="I10" s="119">
        <v>4550</v>
      </c>
      <c r="J10" s="39">
        <f t="shared" si="2"/>
        <v>4.699540970113758E-2</v>
      </c>
      <c r="K10" s="13">
        <f t="shared" si="4"/>
        <v>4.7159772276368139E-2</v>
      </c>
      <c r="L10" s="40">
        <f>(I10/D10)^0.2-1</f>
        <v>5.8387757339529056E-2</v>
      </c>
      <c r="M10" s="13">
        <f t="shared" si="3"/>
        <v>5.7793345008756568E-2</v>
      </c>
      <c r="N10" s="13">
        <f t="shared" si="0"/>
        <v>5.7947019867549666E-2</v>
      </c>
      <c r="O10" s="13">
        <f t="shared" si="0"/>
        <v>5.0599895670318203E-2</v>
      </c>
      <c r="P10" s="13">
        <f t="shared" si="1"/>
        <v>2.8301886792452831E-2</v>
      </c>
      <c r="Q10" s="40">
        <f t="shared" si="1"/>
        <v>9.8503138580395944E-2</v>
      </c>
    </row>
    <row r="11" spans="1:17" x14ac:dyDescent="0.25">
      <c r="A11" s="80" t="s">
        <v>15</v>
      </c>
      <c r="B11" s="117">
        <v>1682</v>
      </c>
      <c r="C11" s="118">
        <v>2398</v>
      </c>
      <c r="D11" s="118">
        <v>2985</v>
      </c>
      <c r="E11" s="118">
        <v>3104</v>
      </c>
      <c r="F11" s="118">
        <v>3240</v>
      </c>
      <c r="G11" s="118">
        <v>3531</v>
      </c>
      <c r="H11" s="118">
        <v>3661</v>
      </c>
      <c r="I11" s="119">
        <v>3927</v>
      </c>
      <c r="J11" s="39">
        <f t="shared" si="2"/>
        <v>4.3306097282599376E-2</v>
      </c>
      <c r="K11" s="13">
        <f>(I11/C11)^0.1-1</f>
        <v>5.0560752797910169E-2</v>
      </c>
      <c r="L11" s="40">
        <f>(I11/D11)^0.2-1</f>
        <v>5.6387644744724463E-2</v>
      </c>
      <c r="M11" s="13">
        <f t="shared" si="3"/>
        <v>3.9865996649916247E-2</v>
      </c>
      <c r="N11" s="13">
        <f t="shared" si="0"/>
        <v>4.3814432989690719E-2</v>
      </c>
      <c r="O11" s="13">
        <f t="shared" si="0"/>
        <v>8.981481481481482E-2</v>
      </c>
      <c r="P11" s="13">
        <f>(H11-G11)/G11</f>
        <v>3.6816765788728403E-2</v>
      </c>
      <c r="Q11" s="40">
        <f t="shared" si="1"/>
        <v>7.2657743785850867E-2</v>
      </c>
    </row>
    <row r="12" spans="1:17" x14ac:dyDescent="0.25">
      <c r="A12" s="81" t="s">
        <v>16</v>
      </c>
      <c r="B12" s="117">
        <v>1258</v>
      </c>
      <c r="C12" s="118">
        <v>1798</v>
      </c>
      <c r="D12" s="118">
        <v>2246</v>
      </c>
      <c r="E12" s="118">
        <v>2331</v>
      </c>
      <c r="F12" s="118">
        <v>2462</v>
      </c>
      <c r="G12" s="118">
        <v>2629</v>
      </c>
      <c r="H12" s="118">
        <v>2739</v>
      </c>
      <c r="I12" s="119">
        <v>2928</v>
      </c>
      <c r="J12" s="39">
        <f t="shared" si="2"/>
        <v>4.3144617670008767E-2</v>
      </c>
      <c r="K12" s="13">
        <f t="shared" si="4"/>
        <v>4.9973017274012932E-2</v>
      </c>
      <c r="L12" s="40">
        <f t="shared" si="5"/>
        <v>5.4465230565682532E-2</v>
      </c>
      <c r="M12" s="13">
        <f t="shared" si="3"/>
        <v>3.7845057880676762E-2</v>
      </c>
      <c r="N12" s="13">
        <f t="shared" si="0"/>
        <v>5.6199056199056199E-2</v>
      </c>
      <c r="O12" s="13">
        <f t="shared" si="0"/>
        <v>6.7831031681559711E-2</v>
      </c>
      <c r="P12" s="13">
        <f t="shared" si="1"/>
        <v>4.1841004184100417E-2</v>
      </c>
      <c r="Q12" s="40">
        <f t="shared" si="1"/>
        <v>6.9003285870755757E-2</v>
      </c>
    </row>
    <row r="13" spans="1:17" x14ac:dyDescent="0.25">
      <c r="A13" s="81" t="s">
        <v>17</v>
      </c>
      <c r="B13" s="117">
        <v>264</v>
      </c>
      <c r="C13" s="118">
        <v>352</v>
      </c>
      <c r="D13" s="118">
        <v>419</v>
      </c>
      <c r="E13" s="118">
        <v>436</v>
      </c>
      <c r="F13" s="118">
        <v>421</v>
      </c>
      <c r="G13" s="118">
        <v>496</v>
      </c>
      <c r="H13" s="118">
        <v>492</v>
      </c>
      <c r="I13" s="119">
        <v>520</v>
      </c>
      <c r="J13" s="39">
        <f>(I13/B13)^0.05-1</f>
        <v>3.4474931490759086E-2</v>
      </c>
      <c r="K13" s="13">
        <f t="shared" si="4"/>
        <v>3.9791033458804526E-2</v>
      </c>
      <c r="L13" s="40">
        <f t="shared" si="5"/>
        <v>4.4137909888489979E-2</v>
      </c>
      <c r="M13" s="13">
        <f t="shared" si="3"/>
        <v>4.0572792362768499E-2</v>
      </c>
      <c r="N13" s="13">
        <f t="shared" si="0"/>
        <v>-3.4403669724770644E-2</v>
      </c>
      <c r="O13" s="13">
        <f t="shared" si="0"/>
        <v>0.17814726840855108</v>
      </c>
      <c r="P13" s="13">
        <f t="shared" si="1"/>
        <v>-8.0645161290322578E-3</v>
      </c>
      <c r="Q13" s="40">
        <f t="shared" si="1"/>
        <v>5.6910569105691054E-2</v>
      </c>
    </row>
    <row r="14" spans="1:17" x14ac:dyDescent="0.25">
      <c r="A14" s="81" t="s">
        <v>18</v>
      </c>
      <c r="B14" s="117">
        <v>161</v>
      </c>
      <c r="C14" s="118">
        <v>247</v>
      </c>
      <c r="D14" s="118">
        <v>319</v>
      </c>
      <c r="E14" s="118">
        <v>337</v>
      </c>
      <c r="F14" s="118">
        <v>357</v>
      </c>
      <c r="G14" s="118">
        <v>406</v>
      </c>
      <c r="H14" s="118">
        <v>429</v>
      </c>
      <c r="I14" s="119">
        <v>479</v>
      </c>
      <c r="J14" s="39">
        <f>(I14/B14)^0.05-1</f>
        <v>5.6028117786474319E-2</v>
      </c>
      <c r="K14" s="13">
        <f t="shared" si="4"/>
        <v>6.847374759937086E-2</v>
      </c>
      <c r="L14" s="40">
        <f t="shared" si="5"/>
        <v>8.4698316396327744E-2</v>
      </c>
      <c r="M14" s="13">
        <f t="shared" si="3"/>
        <v>5.6426332288401257E-2</v>
      </c>
      <c r="N14" s="13">
        <f t="shared" si="0"/>
        <v>5.9347181008902079E-2</v>
      </c>
      <c r="O14" s="13">
        <f t="shared" si="0"/>
        <v>0.13725490196078433</v>
      </c>
      <c r="P14" s="13">
        <f t="shared" si="1"/>
        <v>5.6650246305418719E-2</v>
      </c>
      <c r="Q14" s="40">
        <f>(I14-H14)/H14</f>
        <v>0.11655011655011654</v>
      </c>
    </row>
    <row r="15" spans="1:17" x14ac:dyDescent="0.25">
      <c r="A15" s="80" t="s">
        <v>19</v>
      </c>
      <c r="B15" s="117">
        <v>346</v>
      </c>
      <c r="C15" s="118">
        <v>471</v>
      </c>
      <c r="D15" s="118">
        <v>511</v>
      </c>
      <c r="E15" s="118">
        <v>529</v>
      </c>
      <c r="F15" s="118">
        <v>589</v>
      </c>
      <c r="G15" s="118">
        <v>550</v>
      </c>
      <c r="H15" s="118">
        <v>580</v>
      </c>
      <c r="I15" s="119">
        <v>633</v>
      </c>
      <c r="J15" s="39">
        <f t="shared" si="2"/>
        <v>3.0662276342390049E-2</v>
      </c>
      <c r="K15" s="13">
        <f>(I15/C15)^0.1-1</f>
        <v>3.000250349141087E-2</v>
      </c>
      <c r="L15" s="40">
        <f t="shared" si="5"/>
        <v>4.3750176607907143E-2</v>
      </c>
      <c r="M15" s="13">
        <f t="shared" si="3"/>
        <v>3.5225048923679059E-2</v>
      </c>
      <c r="N15" s="13">
        <f t="shared" si="0"/>
        <v>0.11342155009451796</v>
      </c>
      <c r="O15" s="13">
        <f t="shared" si="0"/>
        <v>-6.6213921901528014E-2</v>
      </c>
      <c r="P15" s="13">
        <f t="shared" si="1"/>
        <v>5.4545454545454543E-2</v>
      </c>
      <c r="Q15" s="40">
        <f t="shared" si="1"/>
        <v>9.1379310344827588E-2</v>
      </c>
    </row>
    <row r="16" spans="1:17" x14ac:dyDescent="0.25">
      <c r="A16" s="80" t="s">
        <v>30</v>
      </c>
      <c r="B16" s="117">
        <v>139</v>
      </c>
      <c r="C16" s="118">
        <v>256</v>
      </c>
      <c r="D16" s="118">
        <v>322</v>
      </c>
      <c r="E16" s="118">
        <v>341</v>
      </c>
      <c r="F16" s="118">
        <v>377</v>
      </c>
      <c r="G16" s="118">
        <v>378</v>
      </c>
      <c r="H16" s="118">
        <v>401</v>
      </c>
      <c r="I16" s="119">
        <v>443</v>
      </c>
      <c r="J16" s="39">
        <f t="shared" si="2"/>
        <v>5.9667089034165288E-2</v>
      </c>
      <c r="K16" s="13">
        <f t="shared" si="4"/>
        <v>5.6370770995012531E-2</v>
      </c>
      <c r="L16" s="40">
        <f t="shared" si="5"/>
        <v>6.5883086632516852E-2</v>
      </c>
      <c r="M16" s="13">
        <f t="shared" si="3"/>
        <v>5.9006211180124224E-2</v>
      </c>
      <c r="N16" s="13">
        <f t="shared" si="0"/>
        <v>0.10557184750733138</v>
      </c>
      <c r="O16" s="13">
        <f>(G16-F16)/F16</f>
        <v>2.6525198938992041E-3</v>
      </c>
      <c r="P16" s="13">
        <f t="shared" si="1"/>
        <v>6.0846560846560843E-2</v>
      </c>
      <c r="Q16" s="40">
        <f t="shared" si="1"/>
        <v>0.10473815461346633</v>
      </c>
    </row>
    <row r="17" spans="1:17" x14ac:dyDescent="0.25">
      <c r="A17" s="80" t="s">
        <v>20</v>
      </c>
      <c r="B17" s="117">
        <v>283</v>
      </c>
      <c r="C17" s="118">
        <v>454</v>
      </c>
      <c r="D17" s="118">
        <v>580</v>
      </c>
      <c r="E17" s="118">
        <v>592</v>
      </c>
      <c r="F17" s="118">
        <v>637</v>
      </c>
      <c r="G17" s="118">
        <v>682</v>
      </c>
      <c r="H17" s="118">
        <v>745</v>
      </c>
      <c r="I17" s="119">
        <v>809</v>
      </c>
      <c r="J17" s="39">
        <f t="shared" si="2"/>
        <v>5.3921111949966516E-2</v>
      </c>
      <c r="K17" s="13">
        <f t="shared" si="4"/>
        <v>5.9471471413533594E-2</v>
      </c>
      <c r="L17" s="40">
        <f t="shared" si="5"/>
        <v>6.8818852626181704E-2</v>
      </c>
      <c r="M17" s="13">
        <f t="shared" si="3"/>
        <v>2.0689655172413793E-2</v>
      </c>
      <c r="N17" s="13">
        <f t="shared" si="0"/>
        <v>7.6013513513513514E-2</v>
      </c>
      <c r="O17" s="13">
        <f t="shared" si="0"/>
        <v>7.0643642072213506E-2</v>
      </c>
      <c r="P17" s="13">
        <f t="shared" si="1"/>
        <v>9.2375366568914957E-2</v>
      </c>
      <c r="Q17" s="40">
        <f t="shared" si="1"/>
        <v>8.5906040268456371E-2</v>
      </c>
    </row>
    <row r="18" spans="1:17" x14ac:dyDescent="0.25">
      <c r="A18" s="80" t="s">
        <v>21</v>
      </c>
      <c r="B18" s="117">
        <v>831</v>
      </c>
      <c r="C18" s="118">
        <v>1162</v>
      </c>
      <c r="D18" s="118">
        <v>1384</v>
      </c>
      <c r="E18" s="118">
        <v>1444</v>
      </c>
      <c r="F18" s="118">
        <v>1511</v>
      </c>
      <c r="G18" s="118">
        <v>1645</v>
      </c>
      <c r="H18" s="118">
        <v>1768</v>
      </c>
      <c r="I18" s="119">
        <v>1936</v>
      </c>
      <c r="J18" s="39">
        <f>(I18/B18)^0.05-1</f>
        <v>4.319432652925026E-2</v>
      </c>
      <c r="K18" s="13">
        <f t="shared" si="4"/>
        <v>5.2373546004739868E-2</v>
      </c>
      <c r="L18" s="40">
        <f t="shared" si="5"/>
        <v>6.9433668235540313E-2</v>
      </c>
      <c r="M18" s="13">
        <f t="shared" si="3"/>
        <v>4.3352601156069363E-2</v>
      </c>
      <c r="N18" s="13">
        <f t="shared" si="0"/>
        <v>4.6398891966759004E-2</v>
      </c>
      <c r="O18" s="13">
        <f t="shared" si="0"/>
        <v>8.8682991396426214E-2</v>
      </c>
      <c r="P18" s="13">
        <f t="shared" si="1"/>
        <v>7.4772036474164139E-2</v>
      </c>
      <c r="Q18" s="40">
        <f t="shared" si="1"/>
        <v>9.5022624434389136E-2</v>
      </c>
    </row>
    <row r="19" spans="1:17" x14ac:dyDescent="0.25">
      <c r="A19" s="81" t="s">
        <v>22</v>
      </c>
      <c r="B19" s="117">
        <v>620</v>
      </c>
      <c r="C19" s="118">
        <v>821</v>
      </c>
      <c r="D19" s="118">
        <v>985</v>
      </c>
      <c r="E19" s="118">
        <v>1024</v>
      </c>
      <c r="F19" s="118">
        <v>1061</v>
      </c>
      <c r="G19" s="118">
        <v>1130</v>
      </c>
      <c r="H19" s="118">
        <v>1214</v>
      </c>
      <c r="I19" s="119">
        <v>1346</v>
      </c>
      <c r="J19" s="39">
        <f t="shared" si="2"/>
        <v>3.9519566996550903E-2</v>
      </c>
      <c r="K19" s="13">
        <f>(I19/C19)^0.1-1</f>
        <v>5.0679334365950401E-2</v>
      </c>
      <c r="L19" s="40">
        <f>(I19/D19)^0.2-1</f>
        <v>6.4441420532349136E-2</v>
      </c>
      <c r="M19" s="13">
        <f>(E19-D19)/D19</f>
        <v>3.9593908629441621E-2</v>
      </c>
      <c r="N19" s="13">
        <f>(F19-E19)/E19</f>
        <v>3.61328125E-2</v>
      </c>
      <c r="O19" s="13">
        <f>(G19-F19)/F19</f>
        <v>6.5032987747408108E-2</v>
      </c>
      <c r="P19" s="13">
        <f>(H19-G19)/G19</f>
        <v>7.4336283185840707E-2</v>
      </c>
      <c r="Q19" s="40">
        <f>(I19-H19)/H19</f>
        <v>0.10873146622734761</v>
      </c>
    </row>
    <row r="20" spans="1:17" x14ac:dyDescent="0.25">
      <c r="A20" s="81" t="s">
        <v>23</v>
      </c>
      <c r="B20" s="117">
        <v>106</v>
      </c>
      <c r="C20" s="118">
        <v>140</v>
      </c>
      <c r="D20" s="118">
        <v>152</v>
      </c>
      <c r="E20" s="118">
        <v>161</v>
      </c>
      <c r="F20" s="118">
        <v>163</v>
      </c>
      <c r="G20" s="118">
        <v>193</v>
      </c>
      <c r="H20" s="118">
        <v>206</v>
      </c>
      <c r="I20" s="119">
        <v>218</v>
      </c>
      <c r="J20" s="39">
        <f t="shared" si="2"/>
        <v>3.6710581741016046E-2</v>
      </c>
      <c r="K20" s="13">
        <f t="shared" si="4"/>
        <v>4.5280493275771327E-2</v>
      </c>
      <c r="L20" s="40">
        <f t="shared" si="5"/>
        <v>7.4787436337870661E-2</v>
      </c>
      <c r="M20" s="13">
        <f t="shared" si="3"/>
        <v>5.921052631578947E-2</v>
      </c>
      <c r="N20" s="13">
        <f>(F20-E20)/E20</f>
        <v>1.2422360248447204E-2</v>
      </c>
      <c r="O20" s="13">
        <f t="shared" si="0"/>
        <v>0.18404907975460122</v>
      </c>
      <c r="P20" s="13">
        <f t="shared" si="1"/>
        <v>6.7357512953367879E-2</v>
      </c>
      <c r="Q20" s="40">
        <f t="shared" si="1"/>
        <v>5.8252427184466021E-2</v>
      </c>
    </row>
    <row r="21" spans="1:17" x14ac:dyDescent="0.25">
      <c r="A21" s="81" t="s">
        <v>31</v>
      </c>
      <c r="B21" s="120">
        <v>105</v>
      </c>
      <c r="C21" s="121">
        <v>201</v>
      </c>
      <c r="D21" s="121">
        <v>246</v>
      </c>
      <c r="E21" s="121">
        <v>258</v>
      </c>
      <c r="F21" s="121">
        <v>287</v>
      </c>
      <c r="G21" s="121">
        <v>322</v>
      </c>
      <c r="H21" s="121">
        <v>348</v>
      </c>
      <c r="I21" s="122">
        <v>372</v>
      </c>
      <c r="J21" s="53">
        <f t="shared" si="2"/>
        <v>6.5289587351426315E-2</v>
      </c>
      <c r="K21" s="54">
        <f t="shared" si="4"/>
        <v>6.3493128709616542E-2</v>
      </c>
      <c r="L21" s="55">
        <f t="shared" si="5"/>
        <v>8.6229433213994788E-2</v>
      </c>
      <c r="M21" s="54">
        <f t="shared" si="3"/>
        <v>4.878048780487805E-2</v>
      </c>
      <c r="N21" s="54">
        <f t="shared" si="0"/>
        <v>0.1124031007751938</v>
      </c>
      <c r="O21" s="54">
        <f t="shared" si="0"/>
        <v>0.12195121951219512</v>
      </c>
      <c r="P21" s="54">
        <f t="shared" si="1"/>
        <v>8.0745341614906832E-2</v>
      </c>
      <c r="Q21" s="55">
        <f>(I21-H21)/H21</f>
        <v>6.8965517241379309E-2</v>
      </c>
    </row>
    <row r="22" spans="1:17" x14ac:dyDescent="0.25">
      <c r="A22" s="83" t="s">
        <v>24</v>
      </c>
      <c r="B22" s="117">
        <v>367</v>
      </c>
      <c r="C22" s="118">
        <v>535</v>
      </c>
      <c r="D22" s="118">
        <v>758</v>
      </c>
      <c r="E22" s="118">
        <v>714</v>
      </c>
      <c r="F22" s="118">
        <v>897</v>
      </c>
      <c r="G22" s="118">
        <v>799</v>
      </c>
      <c r="H22" s="118">
        <v>850</v>
      </c>
      <c r="I22" s="119">
        <v>907</v>
      </c>
      <c r="J22" s="39">
        <f t="shared" si="2"/>
        <v>4.627792194082736E-2</v>
      </c>
      <c r="K22" s="13">
        <f>(I22/C22)^0.1-1</f>
        <v>5.4205676758883437E-2</v>
      </c>
      <c r="L22" s="40">
        <f t="shared" si="5"/>
        <v>3.6543699762071613E-2</v>
      </c>
      <c r="M22" s="13">
        <f t="shared" si="3"/>
        <v>-5.8047493403693931E-2</v>
      </c>
      <c r="N22" s="13">
        <f t="shared" si="0"/>
        <v>0.25630252100840334</v>
      </c>
      <c r="O22" s="13">
        <f t="shared" si="0"/>
        <v>-0.10925306577480491</v>
      </c>
      <c r="P22" s="13">
        <f t="shared" si="1"/>
        <v>6.3829787234042548E-2</v>
      </c>
      <c r="Q22" s="40">
        <f t="shared" si="1"/>
        <v>6.7058823529411768E-2</v>
      </c>
    </row>
    <row r="23" spans="1:17" x14ac:dyDescent="0.25">
      <c r="A23" s="83" t="s">
        <v>25</v>
      </c>
      <c r="B23" s="117">
        <v>88</v>
      </c>
      <c r="C23" s="118">
        <v>119</v>
      </c>
      <c r="D23" s="118">
        <v>142</v>
      </c>
      <c r="E23" s="118">
        <v>145</v>
      </c>
      <c r="F23" s="118">
        <v>146</v>
      </c>
      <c r="G23" s="118">
        <v>157</v>
      </c>
      <c r="H23" s="118">
        <v>162</v>
      </c>
      <c r="I23" s="119">
        <v>172</v>
      </c>
      <c r="J23" s="39">
        <f>(I23/B23)^0.05-1</f>
        <v>3.4075595432808026E-2</v>
      </c>
      <c r="K23" s="13">
        <f t="shared" si="4"/>
        <v>3.7523992721674171E-2</v>
      </c>
      <c r="L23" s="40">
        <f t="shared" si="5"/>
        <v>3.9077690727135295E-2</v>
      </c>
      <c r="M23" s="13">
        <f t="shared" si="3"/>
        <v>2.1126760563380281E-2</v>
      </c>
      <c r="N23" s="13">
        <f t="shared" si="0"/>
        <v>6.8965517241379309E-3</v>
      </c>
      <c r="O23" s="13">
        <f t="shared" si="0"/>
        <v>7.5342465753424653E-2</v>
      </c>
      <c r="P23" s="13">
        <f t="shared" si="1"/>
        <v>3.1847133757961783E-2</v>
      </c>
      <c r="Q23" s="40">
        <f t="shared" si="1"/>
        <v>6.1728395061728392E-2</v>
      </c>
    </row>
    <row r="24" spans="1:17" x14ac:dyDescent="0.25">
      <c r="A24" s="83" t="s">
        <v>26</v>
      </c>
      <c r="B24" s="117">
        <v>187</v>
      </c>
      <c r="C24" s="118">
        <v>258</v>
      </c>
      <c r="D24" s="118">
        <v>303</v>
      </c>
      <c r="E24" s="118">
        <v>329</v>
      </c>
      <c r="F24" s="118">
        <v>728</v>
      </c>
      <c r="G24" s="118">
        <v>638</v>
      </c>
      <c r="H24" s="118">
        <v>622</v>
      </c>
      <c r="I24" s="119">
        <v>480</v>
      </c>
      <c r="J24" s="39">
        <f t="shared" si="2"/>
        <v>4.8262335127643219E-2</v>
      </c>
      <c r="K24" s="13">
        <f t="shared" si="4"/>
        <v>6.4050286869502315E-2</v>
      </c>
      <c r="L24" s="40">
        <f>(I24/D24)^0.2-1</f>
        <v>9.6376509039643343E-2</v>
      </c>
      <c r="M24" s="13">
        <f t="shared" si="3"/>
        <v>8.5808580858085806E-2</v>
      </c>
      <c r="N24" s="13">
        <f t="shared" si="0"/>
        <v>1.2127659574468086</v>
      </c>
      <c r="O24" s="13">
        <f t="shared" si="0"/>
        <v>-0.12362637362637363</v>
      </c>
      <c r="P24" s="13">
        <f t="shared" si="1"/>
        <v>-2.5078369905956112E-2</v>
      </c>
      <c r="Q24" s="40">
        <f t="shared" si="1"/>
        <v>-0.22829581993569131</v>
      </c>
    </row>
    <row r="25" spans="1:17" x14ac:dyDescent="0.25">
      <c r="A25" s="110" t="s">
        <v>10</v>
      </c>
      <c r="B25" s="111">
        <v>375</v>
      </c>
      <c r="C25" s="112">
        <v>516</v>
      </c>
      <c r="D25" s="112">
        <v>588</v>
      </c>
      <c r="E25" s="112">
        <v>602</v>
      </c>
      <c r="F25" s="112">
        <v>605</v>
      </c>
      <c r="G25" s="112">
        <v>660</v>
      </c>
      <c r="H25" s="112">
        <v>684</v>
      </c>
      <c r="I25" s="113">
        <v>715</v>
      </c>
      <c r="J25" s="114">
        <f>(I25/B25)^0.05-1</f>
        <v>3.2794077204243877E-2</v>
      </c>
      <c r="K25" s="115">
        <f>(I25/C25)^0.1-1</f>
        <v>3.3155362055975912E-2</v>
      </c>
      <c r="L25" s="116">
        <f>(I25/D25)^0.2-1</f>
        <v>3.9886028283459884E-2</v>
      </c>
      <c r="M25" s="115">
        <f t="shared" si="3"/>
        <v>2.3809523809523808E-2</v>
      </c>
      <c r="N25" s="115">
        <f t="shared" si="0"/>
        <v>4.9833887043189366E-3</v>
      </c>
      <c r="O25" s="115">
        <f t="shared" si="0"/>
        <v>9.0909090909090912E-2</v>
      </c>
      <c r="P25" s="115">
        <f t="shared" si="1"/>
        <v>3.6363636363636362E-2</v>
      </c>
      <c r="Q25" s="116">
        <f t="shared" si="1"/>
        <v>4.5321637426900582E-2</v>
      </c>
    </row>
    <row r="26" spans="1:17" x14ac:dyDescent="0.25">
      <c r="A26" s="80" t="s">
        <v>27</v>
      </c>
      <c r="B26" s="117">
        <v>120</v>
      </c>
      <c r="C26" s="118">
        <v>148</v>
      </c>
      <c r="D26" s="118">
        <v>164</v>
      </c>
      <c r="E26" s="118">
        <v>172</v>
      </c>
      <c r="F26" s="118">
        <v>182</v>
      </c>
      <c r="G26" s="118">
        <v>189</v>
      </c>
      <c r="H26" s="118">
        <v>205</v>
      </c>
      <c r="I26" s="119">
        <v>216</v>
      </c>
      <c r="J26" s="39">
        <f t="shared" si="2"/>
        <v>2.9825461723499425E-2</v>
      </c>
      <c r="K26" s="13">
        <f t="shared" si="4"/>
        <v>3.8530375590933641E-2</v>
      </c>
      <c r="L26" s="40">
        <f t="shared" si="5"/>
        <v>5.6627672952967334E-2</v>
      </c>
      <c r="M26" s="13">
        <f t="shared" si="3"/>
        <v>4.878048780487805E-2</v>
      </c>
      <c r="N26" s="13">
        <f t="shared" si="0"/>
        <v>5.8139534883720929E-2</v>
      </c>
      <c r="O26" s="13">
        <f t="shared" si="0"/>
        <v>3.8461538461538464E-2</v>
      </c>
      <c r="P26" s="13">
        <f t="shared" si="1"/>
        <v>8.4656084656084651E-2</v>
      </c>
      <c r="Q26" s="40">
        <f t="shared" si="1"/>
        <v>5.3658536585365853E-2</v>
      </c>
    </row>
    <row r="27" spans="1:17" x14ac:dyDescent="0.25">
      <c r="A27" s="82" t="s">
        <v>28</v>
      </c>
      <c r="B27" s="123">
        <v>255</v>
      </c>
      <c r="C27" s="124">
        <v>368</v>
      </c>
      <c r="D27" s="124">
        <v>424</v>
      </c>
      <c r="E27" s="124">
        <v>430</v>
      </c>
      <c r="F27" s="124">
        <v>423</v>
      </c>
      <c r="G27" s="124">
        <v>471</v>
      </c>
      <c r="H27" s="124">
        <v>479</v>
      </c>
      <c r="I27" s="125">
        <v>499</v>
      </c>
      <c r="J27" s="42">
        <f>(I27/B27)^0.05-1</f>
        <v>3.4136860449132556E-2</v>
      </c>
      <c r="K27" s="41">
        <f>(I27/C27)^0.1-1</f>
        <v>3.0920730203400026E-2</v>
      </c>
      <c r="L27" s="43">
        <f>(I27/D27)^0.2-1</f>
        <v>3.3110886070338408E-2</v>
      </c>
      <c r="M27" s="41">
        <f t="shared" si="3"/>
        <v>1.4150943396226415E-2</v>
      </c>
      <c r="N27" s="41">
        <f t="shared" si="0"/>
        <v>-1.627906976744186E-2</v>
      </c>
      <c r="O27" s="41">
        <f t="shared" si="0"/>
        <v>0.11347517730496454</v>
      </c>
      <c r="P27" s="41">
        <f t="shared" si="1"/>
        <v>1.6985138004246284E-2</v>
      </c>
      <c r="Q27" s="43">
        <f t="shared" si="1"/>
        <v>4.1753653444676408E-2</v>
      </c>
    </row>
    <row r="28" spans="1:17" x14ac:dyDescent="0.25">
      <c r="B28" s="126"/>
      <c r="C28" s="126"/>
      <c r="D28" s="126"/>
      <c r="E28" s="126"/>
      <c r="F28" s="126"/>
      <c r="G28" s="126"/>
      <c r="H28" s="126"/>
      <c r="I28" s="126"/>
      <c r="J28" s="126"/>
    </row>
    <row r="29" spans="1:17" ht="30" customHeight="1" x14ac:dyDescent="0.25">
      <c r="A29" s="319" t="s">
        <v>102</v>
      </c>
      <c r="B29" s="319"/>
      <c r="C29" s="319"/>
      <c r="D29" s="319"/>
      <c r="E29" s="319"/>
      <c r="F29" s="319"/>
      <c r="G29" s="319"/>
      <c r="H29" s="319"/>
      <c r="I29" s="319"/>
      <c r="J29" s="319"/>
      <c r="K29" s="319"/>
      <c r="L29" s="319"/>
      <c r="M29" s="319"/>
      <c r="N29" s="319"/>
      <c r="O29" s="319"/>
      <c r="P29" s="319"/>
      <c r="Q29" s="319"/>
    </row>
    <row r="30" spans="1:17" x14ac:dyDescent="0.25">
      <c r="J30" t="s">
        <v>89</v>
      </c>
    </row>
    <row r="31" spans="1:17" x14ac:dyDescent="0.25">
      <c r="A31" s="318" t="s">
        <v>85</v>
      </c>
      <c r="B31" s="318"/>
      <c r="C31" s="318"/>
      <c r="D31" s="318"/>
      <c r="E31" s="318"/>
      <c r="F31" s="318"/>
      <c r="G31" s="318"/>
      <c r="H31" s="318"/>
      <c r="I31" s="318"/>
      <c r="J31" s="318"/>
      <c r="K31" s="318"/>
      <c r="L31" s="318"/>
      <c r="M31" s="318"/>
      <c r="N31" s="318"/>
    </row>
    <row r="32" spans="1:17" x14ac:dyDescent="0.25">
      <c r="A32" s="127"/>
      <c r="B32" s="127"/>
      <c r="C32" s="127"/>
      <c r="D32" s="127"/>
      <c r="E32" s="127"/>
      <c r="F32" s="127"/>
      <c r="G32" s="127"/>
      <c r="H32" s="127"/>
      <c r="I32" s="127"/>
      <c r="J32" s="127"/>
      <c r="K32" s="127"/>
      <c r="L32" s="127"/>
      <c r="M32" s="127"/>
      <c r="N32" s="127"/>
    </row>
  </sheetData>
  <mergeCells count="5">
    <mergeCell ref="B4:I5"/>
    <mergeCell ref="J4:L5"/>
    <mergeCell ref="M4:Q5"/>
    <mergeCell ref="A31:N31"/>
    <mergeCell ref="A29:Q29"/>
  </mergeCells>
  <hyperlinks>
    <hyperlink ref="A31:N31" r:id="rId1" display="Source: National Health Expenditure historical data (1960–2017), Centers for Medicare &amp; Medicaid Services, www.cms.gov." xr:uid="{65A7CDFE-1C69-4E12-8485-175C1F352C76}"/>
  </hyperlinks>
  <pageMargins left="0.45" right="0.45" top="0.75" bottom="0.75" header="0.3" footer="0.3"/>
  <pageSetup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2C194-2930-417C-AA40-A3D0AE87B4D4}">
  <sheetPr>
    <tabColor theme="9" tint="-0.249977111117893"/>
  </sheetPr>
  <dimension ref="A1:K100"/>
  <sheetViews>
    <sheetView tabSelected="1" zoomScale="102" zoomScaleNormal="102" workbookViewId="0">
      <selection activeCell="J84" sqref="J84"/>
    </sheetView>
  </sheetViews>
  <sheetFormatPr defaultColWidth="9" defaultRowHeight="15" x14ac:dyDescent="0.25"/>
  <cols>
    <col min="1" max="1" width="36.28515625" customWidth="1"/>
    <col min="2" max="2" width="13.42578125" customWidth="1"/>
    <col min="3" max="7" width="9.7109375" customWidth="1"/>
    <col min="8" max="8" width="10.5703125" customWidth="1"/>
    <col min="9" max="28" width="9.85546875" customWidth="1"/>
  </cols>
  <sheetData>
    <row r="1" spans="1:8" ht="18.75" x14ac:dyDescent="0.3">
      <c r="A1" s="16" t="s">
        <v>79</v>
      </c>
    </row>
    <row r="2" spans="1:8" x14ac:dyDescent="0.25">
      <c r="A2" t="s">
        <v>75</v>
      </c>
      <c r="C2" s="19"/>
    </row>
    <row r="3" spans="1:8" x14ac:dyDescent="0.25">
      <c r="A3" s="19"/>
      <c r="C3" s="19"/>
    </row>
    <row r="4" spans="1:8" ht="25.9" customHeight="1" x14ac:dyDescent="0.25">
      <c r="A4" s="128"/>
      <c r="B4" s="320" t="s">
        <v>70</v>
      </c>
      <c r="C4" s="321"/>
      <c r="D4" s="321"/>
      <c r="E4" s="321"/>
      <c r="F4" s="321"/>
      <c r="G4" s="321"/>
      <c r="H4" s="322"/>
    </row>
    <row r="5" spans="1:8" x14ac:dyDescent="0.25">
      <c r="A5" s="22"/>
      <c r="B5" s="27">
        <v>2015</v>
      </c>
      <c r="C5" s="26">
        <v>2016</v>
      </c>
      <c r="D5" s="26">
        <v>2017</v>
      </c>
      <c r="E5" s="26">
        <v>2018</v>
      </c>
      <c r="F5" s="26">
        <v>2019</v>
      </c>
      <c r="G5" s="26">
        <v>2020</v>
      </c>
      <c r="H5" s="28">
        <v>2021</v>
      </c>
    </row>
    <row r="6" spans="1:8" ht="19.899999999999999" customHeight="1" x14ac:dyDescent="0.25">
      <c r="A6" s="129" t="s">
        <v>35</v>
      </c>
      <c r="B6" s="130">
        <v>2039.99</v>
      </c>
      <c r="C6" s="131">
        <v>2120.84</v>
      </c>
      <c r="D6" s="131">
        <v>2189.0100000000002</v>
      </c>
      <c r="E6" s="131">
        <v>2277.4</v>
      </c>
      <c r="F6" s="131">
        <v>2396.21</v>
      </c>
      <c r="G6" s="131">
        <v>2324.61</v>
      </c>
      <c r="H6" s="131">
        <v>2556.06</v>
      </c>
    </row>
    <row r="7" spans="1:8" ht="16.149999999999999" customHeight="1" x14ac:dyDescent="0.25">
      <c r="A7" s="21" t="s">
        <v>71</v>
      </c>
      <c r="B7" s="132">
        <v>277.82</v>
      </c>
      <c r="C7" s="133">
        <v>304.08</v>
      </c>
      <c r="D7" s="133">
        <v>316.93</v>
      </c>
      <c r="E7" s="133">
        <v>330.48</v>
      </c>
      <c r="F7" s="133">
        <v>344.54</v>
      </c>
      <c r="G7" s="133">
        <v>332.28</v>
      </c>
      <c r="H7" s="134">
        <v>386</v>
      </c>
    </row>
    <row r="8" spans="1:8" ht="16.149999999999999" customHeight="1" x14ac:dyDescent="0.25">
      <c r="A8" s="23" t="s">
        <v>52</v>
      </c>
      <c r="B8" s="132">
        <v>238.24</v>
      </c>
      <c r="C8" s="133">
        <v>240.38</v>
      </c>
      <c r="D8" s="133">
        <v>246.12</v>
      </c>
      <c r="E8" s="133">
        <v>255.24</v>
      </c>
      <c r="F8" s="133">
        <v>270.98</v>
      </c>
      <c r="G8" s="133">
        <v>245.86</v>
      </c>
      <c r="H8" s="134">
        <v>265.74</v>
      </c>
    </row>
    <row r="9" spans="1:8" ht="16.149999999999999" customHeight="1" x14ac:dyDescent="0.25">
      <c r="A9" s="23" t="s">
        <v>53</v>
      </c>
      <c r="B9" s="132">
        <v>207.06</v>
      </c>
      <c r="C9" s="133">
        <v>219.1</v>
      </c>
      <c r="D9" s="133">
        <v>223.46</v>
      </c>
      <c r="E9" s="133">
        <v>227.88</v>
      </c>
      <c r="F9" s="133">
        <v>237.82</v>
      </c>
      <c r="G9" s="133">
        <v>215.14</v>
      </c>
      <c r="H9" s="134">
        <v>240.48</v>
      </c>
    </row>
    <row r="10" spans="1:8" ht="16.149999999999999" customHeight="1" x14ac:dyDescent="0.25">
      <c r="A10" s="23" t="s">
        <v>37</v>
      </c>
      <c r="B10" s="132">
        <v>100.89</v>
      </c>
      <c r="C10" s="133">
        <v>106.52</v>
      </c>
      <c r="D10" s="133">
        <v>110.35</v>
      </c>
      <c r="E10" s="133">
        <v>119.16</v>
      </c>
      <c r="F10" s="133">
        <v>124.58</v>
      </c>
      <c r="G10" s="133">
        <v>204.82</v>
      </c>
      <c r="H10" s="134">
        <v>230.81</v>
      </c>
    </row>
    <row r="11" spans="1:8" ht="16.149999999999999" customHeight="1" x14ac:dyDescent="0.25">
      <c r="A11" s="23" t="s">
        <v>46</v>
      </c>
      <c r="B11" s="132">
        <v>154.32</v>
      </c>
      <c r="C11" s="133">
        <v>167.83</v>
      </c>
      <c r="D11" s="133">
        <v>174.42</v>
      </c>
      <c r="E11" s="133">
        <v>181.52</v>
      </c>
      <c r="F11" s="133">
        <v>191.77</v>
      </c>
      <c r="G11" s="133">
        <v>175.26</v>
      </c>
      <c r="H11" s="134">
        <v>191.41</v>
      </c>
    </row>
    <row r="12" spans="1:8" ht="16.149999999999999" customHeight="1" x14ac:dyDescent="0.25">
      <c r="A12" s="23" t="s">
        <v>33</v>
      </c>
      <c r="B12" s="132">
        <v>133.78</v>
      </c>
      <c r="C12" s="133">
        <v>132.93</v>
      </c>
      <c r="D12" s="133">
        <v>139.34</v>
      </c>
      <c r="E12" s="133">
        <v>150.01</v>
      </c>
      <c r="F12" s="133">
        <v>162.63999999999999</v>
      </c>
      <c r="G12" s="133">
        <v>159.97999999999999</v>
      </c>
      <c r="H12" s="134">
        <v>171.99</v>
      </c>
    </row>
    <row r="13" spans="1:8" ht="16.149999999999999" customHeight="1" x14ac:dyDescent="0.25">
      <c r="A13" s="23" t="s">
        <v>47</v>
      </c>
      <c r="B13" s="132">
        <v>126.43</v>
      </c>
      <c r="C13" s="133">
        <v>130.86000000000001</v>
      </c>
      <c r="D13" s="133">
        <v>134.63</v>
      </c>
      <c r="E13" s="133">
        <v>139.47</v>
      </c>
      <c r="F13" s="133">
        <v>146.58000000000001</v>
      </c>
      <c r="G13" s="133">
        <v>145.01</v>
      </c>
      <c r="H13" s="134">
        <v>158.66999999999999</v>
      </c>
    </row>
    <row r="14" spans="1:8" ht="16.149999999999999" customHeight="1" x14ac:dyDescent="0.25">
      <c r="A14" s="23" t="s">
        <v>54</v>
      </c>
      <c r="B14" s="132">
        <v>153.97</v>
      </c>
      <c r="C14" s="133">
        <v>159.88</v>
      </c>
      <c r="D14" s="133">
        <v>165.83</v>
      </c>
      <c r="E14" s="133">
        <v>168.78</v>
      </c>
      <c r="F14" s="133">
        <v>174.01</v>
      </c>
      <c r="G14" s="133">
        <v>147.53</v>
      </c>
      <c r="H14" s="134">
        <v>148.31</v>
      </c>
    </row>
    <row r="15" spans="1:8" ht="16.149999999999999" customHeight="1" x14ac:dyDescent="0.25">
      <c r="A15" s="23" t="s">
        <v>36</v>
      </c>
      <c r="B15" s="132">
        <v>129.97</v>
      </c>
      <c r="C15" s="133">
        <v>131.80000000000001</v>
      </c>
      <c r="D15" s="133">
        <v>136.19</v>
      </c>
      <c r="E15" s="133">
        <v>138</v>
      </c>
      <c r="F15" s="133">
        <v>145.84</v>
      </c>
      <c r="G15" s="133">
        <v>131.63999999999999</v>
      </c>
      <c r="H15" s="134">
        <v>144.81</v>
      </c>
    </row>
    <row r="16" spans="1:8" ht="16.149999999999999" customHeight="1" x14ac:dyDescent="0.25">
      <c r="A16" s="24" t="s">
        <v>62</v>
      </c>
      <c r="B16" s="132">
        <v>97.41</v>
      </c>
      <c r="C16" s="133">
        <v>99.11</v>
      </c>
      <c r="D16" s="133">
        <v>107.45</v>
      </c>
      <c r="E16" s="133">
        <v>113.95</v>
      </c>
      <c r="F16" s="133">
        <v>125.78</v>
      </c>
      <c r="G16" s="133">
        <v>127.26</v>
      </c>
      <c r="H16" s="134">
        <v>139.61000000000001</v>
      </c>
    </row>
    <row r="17" spans="1:8" ht="16.149999999999999" customHeight="1" x14ac:dyDescent="0.25">
      <c r="A17" s="23" t="s">
        <v>55</v>
      </c>
      <c r="B17" s="132">
        <v>110.84</v>
      </c>
      <c r="C17" s="133">
        <v>118.1</v>
      </c>
      <c r="D17" s="133">
        <v>120.72</v>
      </c>
      <c r="E17" s="133">
        <v>126.66</v>
      </c>
      <c r="F17" s="133">
        <v>133.01</v>
      </c>
      <c r="G17" s="133">
        <v>123.9</v>
      </c>
      <c r="H17" s="134">
        <v>136.25</v>
      </c>
    </row>
    <row r="18" spans="1:8" ht="16.149999999999999" customHeight="1" x14ac:dyDescent="0.25">
      <c r="A18" s="23" t="s">
        <v>56</v>
      </c>
      <c r="B18" s="132">
        <v>122.81</v>
      </c>
      <c r="C18" s="133">
        <v>113.38</v>
      </c>
      <c r="D18" s="133">
        <v>114.53</v>
      </c>
      <c r="E18" s="133">
        <v>118.53</v>
      </c>
      <c r="F18" s="133">
        <v>124.28</v>
      </c>
      <c r="G18" s="133">
        <v>114.15</v>
      </c>
      <c r="H18" s="134">
        <v>122.68</v>
      </c>
    </row>
    <row r="19" spans="1:8" ht="16.149999999999999" customHeight="1" x14ac:dyDescent="0.25">
      <c r="A19" s="23" t="s">
        <v>63</v>
      </c>
      <c r="B19" s="132">
        <v>51.04</v>
      </c>
      <c r="C19" s="133">
        <v>55.68</v>
      </c>
      <c r="D19" s="133">
        <v>57.2</v>
      </c>
      <c r="E19" s="133">
        <v>59.55</v>
      </c>
      <c r="F19" s="133">
        <v>62.48</v>
      </c>
      <c r="G19" s="133">
        <v>57.66</v>
      </c>
      <c r="H19" s="134">
        <v>65.23</v>
      </c>
    </row>
    <row r="20" spans="1:8" ht="16.149999999999999" customHeight="1" x14ac:dyDescent="0.25">
      <c r="A20" s="23" t="s">
        <v>45</v>
      </c>
      <c r="B20" s="132">
        <v>48.88</v>
      </c>
      <c r="C20" s="133">
        <v>51.82</v>
      </c>
      <c r="D20" s="133">
        <v>51.26</v>
      </c>
      <c r="E20" s="133">
        <v>54.35</v>
      </c>
      <c r="F20" s="133">
        <v>54.23</v>
      </c>
      <c r="G20" s="133">
        <v>50.75</v>
      </c>
      <c r="H20" s="134">
        <v>53.97</v>
      </c>
    </row>
    <row r="21" spans="1:8" ht="16.149999999999999" customHeight="1" x14ac:dyDescent="0.25">
      <c r="A21" s="25" t="s">
        <v>34</v>
      </c>
      <c r="B21" s="135">
        <v>86.55</v>
      </c>
      <c r="C21" s="136">
        <v>89.38</v>
      </c>
      <c r="D21" s="136">
        <v>90.56</v>
      </c>
      <c r="E21" s="136">
        <v>93.81</v>
      </c>
      <c r="F21" s="136">
        <v>97.67</v>
      </c>
      <c r="G21" s="136">
        <v>93.37</v>
      </c>
      <c r="H21" s="137">
        <v>100.1</v>
      </c>
    </row>
    <row r="22" spans="1:8" ht="16.899999999999999" customHeight="1" x14ac:dyDescent="0.25"/>
    <row r="23" spans="1:8" ht="25.15" customHeight="1" x14ac:dyDescent="0.25">
      <c r="A23" s="128"/>
      <c r="B23" s="320" t="s">
        <v>0</v>
      </c>
      <c r="C23" s="321"/>
      <c r="D23" s="321"/>
      <c r="E23" s="321"/>
      <c r="F23" s="321"/>
      <c r="G23" s="321"/>
      <c r="H23" s="322"/>
    </row>
    <row r="24" spans="1:8" x14ac:dyDescent="0.25">
      <c r="A24" s="22"/>
      <c r="B24" s="27">
        <v>2015</v>
      </c>
      <c r="C24" s="26">
        <v>2016</v>
      </c>
      <c r="D24" s="26">
        <v>2017</v>
      </c>
      <c r="E24" s="26">
        <v>2018</v>
      </c>
      <c r="F24" s="26">
        <v>2019</v>
      </c>
      <c r="G24" s="26">
        <v>2020</v>
      </c>
      <c r="H24" s="28">
        <v>2021</v>
      </c>
    </row>
    <row r="25" spans="1:8" ht="18" customHeight="1" x14ac:dyDescent="0.25">
      <c r="A25" s="129" t="s">
        <v>35</v>
      </c>
      <c r="B25" s="138">
        <f>B6/B$6</f>
        <v>1</v>
      </c>
      <c r="C25" s="139">
        <f t="shared" ref="B25:H40" si="0">C6/C$6</f>
        <v>1</v>
      </c>
      <c r="D25" s="139">
        <f t="shared" si="0"/>
        <v>1</v>
      </c>
      <c r="E25" s="139">
        <f t="shared" si="0"/>
        <v>1</v>
      </c>
      <c r="F25" s="139">
        <f t="shared" si="0"/>
        <v>1</v>
      </c>
      <c r="G25" s="139">
        <f>G6/G$6</f>
        <v>1</v>
      </c>
      <c r="H25" s="140">
        <f t="shared" ref="H25" si="1">H6/H$6</f>
        <v>1</v>
      </c>
    </row>
    <row r="26" spans="1:8" ht="15.6" customHeight="1" x14ac:dyDescent="0.25">
      <c r="A26" s="21" t="s">
        <v>71</v>
      </c>
      <c r="B26" s="53">
        <f t="shared" si="0"/>
        <v>0.1361869420928534</v>
      </c>
      <c r="C26" s="54">
        <f t="shared" si="0"/>
        <v>0.1433771524490296</v>
      </c>
      <c r="D26" s="54">
        <f t="shared" si="0"/>
        <v>0.14478234453017574</v>
      </c>
      <c r="E26" s="54">
        <f t="shared" si="0"/>
        <v>0.14511284798454377</v>
      </c>
      <c r="F26" s="54">
        <f t="shared" si="0"/>
        <v>0.14378539443537922</v>
      </c>
      <c r="G26" s="54">
        <f t="shared" si="0"/>
        <v>0.14294010608231056</v>
      </c>
      <c r="H26" s="55">
        <f t="shared" si="0"/>
        <v>0.1510136694756774</v>
      </c>
    </row>
    <row r="27" spans="1:8" ht="15.6" customHeight="1" x14ac:dyDescent="0.25">
      <c r="A27" s="23" t="s">
        <v>52</v>
      </c>
      <c r="B27" s="53">
        <f t="shared" si="0"/>
        <v>0.11678488620042256</v>
      </c>
      <c r="C27" s="54">
        <f t="shared" si="0"/>
        <v>0.1133418834046887</v>
      </c>
      <c r="D27" s="54">
        <f t="shared" si="0"/>
        <v>0.11243438814806693</v>
      </c>
      <c r="E27" s="54">
        <f t="shared" si="0"/>
        <v>0.11207517344340037</v>
      </c>
      <c r="F27" s="54">
        <f t="shared" si="0"/>
        <v>0.11308691642218337</v>
      </c>
      <c r="G27" s="54">
        <f t="shared" si="0"/>
        <v>0.10576397761344913</v>
      </c>
      <c r="H27" s="55">
        <f t="shared" si="0"/>
        <v>0.10396469566442103</v>
      </c>
    </row>
    <row r="28" spans="1:8" ht="15.6" customHeight="1" x14ac:dyDescent="0.25">
      <c r="A28" s="23" t="s">
        <v>53</v>
      </c>
      <c r="B28" s="53">
        <f t="shared" si="0"/>
        <v>0.10150049755145858</v>
      </c>
      <c r="C28" s="54">
        <f t="shared" si="0"/>
        <v>0.10330812319646931</v>
      </c>
      <c r="D28" s="54">
        <f t="shared" si="0"/>
        <v>0.1020826766437796</v>
      </c>
      <c r="E28" s="54">
        <f t="shared" si="0"/>
        <v>0.1000614736102573</v>
      </c>
      <c r="F28" s="54">
        <f t="shared" si="0"/>
        <v>9.9248396426022761E-2</v>
      </c>
      <c r="G28" s="54">
        <f t="shared" si="0"/>
        <v>9.2548857657843667E-2</v>
      </c>
      <c r="H28" s="55">
        <f t="shared" si="0"/>
        <v>9.4082298537593007E-2</v>
      </c>
    </row>
    <row r="29" spans="1:8" ht="15.6" customHeight="1" x14ac:dyDescent="0.25">
      <c r="A29" s="23" t="s">
        <v>37</v>
      </c>
      <c r="B29" s="53">
        <f t="shared" si="0"/>
        <v>4.9456124784925413E-2</v>
      </c>
      <c r="C29" s="54">
        <f t="shared" si="0"/>
        <v>5.022538239565455E-2</v>
      </c>
      <c r="D29" s="54">
        <f t="shared" si="0"/>
        <v>5.0410916350313605E-2</v>
      </c>
      <c r="E29" s="54">
        <f t="shared" si="0"/>
        <v>5.2322824273294107E-2</v>
      </c>
      <c r="F29" s="54">
        <f t="shared" si="0"/>
        <v>5.1990434895105186E-2</v>
      </c>
      <c r="G29" s="54">
        <f t="shared" si="0"/>
        <v>8.810940329775746E-2</v>
      </c>
      <c r="H29" s="55">
        <f t="shared" si="0"/>
        <v>9.0299132258241196E-2</v>
      </c>
    </row>
    <row r="30" spans="1:8" ht="15.6" customHeight="1" x14ac:dyDescent="0.25">
      <c r="A30" s="23" t="s">
        <v>46</v>
      </c>
      <c r="B30" s="53">
        <f t="shared" si="0"/>
        <v>7.5647429644262965E-2</v>
      </c>
      <c r="C30" s="54">
        <f t="shared" si="0"/>
        <v>7.913373946172271E-2</v>
      </c>
      <c r="D30" s="54">
        <f t="shared" si="0"/>
        <v>7.9679855277043035E-2</v>
      </c>
      <c r="E30" s="54">
        <f t="shared" si="0"/>
        <v>7.9704926670764911E-2</v>
      </c>
      <c r="F30" s="54">
        <f t="shared" si="0"/>
        <v>8.0030548240763541E-2</v>
      </c>
      <c r="G30" s="54">
        <f>G11/G$6</f>
        <v>7.5393291777975657E-2</v>
      </c>
      <c r="H30" s="55">
        <f t="shared" si="0"/>
        <v>7.4884783612278266E-2</v>
      </c>
    </row>
    <row r="31" spans="1:8" ht="15.6" customHeight="1" x14ac:dyDescent="0.25">
      <c r="A31" s="23" t="s">
        <v>33</v>
      </c>
      <c r="B31" s="53">
        <f t="shared" si="0"/>
        <v>6.5578752837023704E-2</v>
      </c>
      <c r="C31" s="54">
        <f t="shared" si="0"/>
        <v>6.2677995511212531E-2</v>
      </c>
      <c r="D31" s="54">
        <f t="shared" si="0"/>
        <v>6.3654346028569994E-2</v>
      </c>
      <c r="E31" s="54">
        <f t="shared" si="0"/>
        <v>6.5868973390708699E-2</v>
      </c>
      <c r="F31" s="54">
        <f t="shared" si="0"/>
        <v>6.787385078937154E-2</v>
      </c>
      <c r="G31" s="54">
        <f t="shared" si="0"/>
        <v>6.8820146175057315E-2</v>
      </c>
      <c r="H31" s="55">
        <f t="shared" si="0"/>
        <v>6.728715288373513E-2</v>
      </c>
    </row>
    <row r="32" spans="1:8" ht="15.6" customHeight="1" x14ac:dyDescent="0.25">
      <c r="A32" s="23" t="s">
        <v>47</v>
      </c>
      <c r="B32" s="53">
        <f t="shared" si="0"/>
        <v>6.1975793998990197E-2</v>
      </c>
      <c r="C32" s="54">
        <f t="shared" si="0"/>
        <v>6.1701967145093455E-2</v>
      </c>
      <c r="D32" s="54">
        <f t="shared" si="0"/>
        <v>6.1502688429929502E-2</v>
      </c>
      <c r="E32" s="54">
        <f t="shared" si="0"/>
        <v>6.1240888732765432E-2</v>
      </c>
      <c r="F32" s="54">
        <f t="shared" si="0"/>
        <v>6.1171600151906556E-2</v>
      </c>
      <c r="G32" s="54">
        <f t="shared" si="0"/>
        <v>6.238035627481598E-2</v>
      </c>
      <c r="H32" s="55">
        <f t="shared" si="0"/>
        <v>6.2076007605455265E-2</v>
      </c>
    </row>
    <row r="33" spans="1:8" ht="15.6" customHeight="1" x14ac:dyDescent="0.25">
      <c r="A33" s="23" t="s">
        <v>54</v>
      </c>
      <c r="B33" s="53">
        <f t="shared" si="0"/>
        <v>7.547586017578517E-2</v>
      </c>
      <c r="C33" s="54">
        <f t="shared" si="0"/>
        <v>7.5385224722279848E-2</v>
      </c>
      <c r="D33" s="54">
        <f t="shared" si="0"/>
        <v>7.5755706917739071E-2</v>
      </c>
      <c r="E33" s="54">
        <f t="shared" si="0"/>
        <v>7.4110828137349608E-2</v>
      </c>
      <c r="F33" s="54">
        <f t="shared" si="0"/>
        <v>7.2618843924363879E-2</v>
      </c>
      <c r="G33" s="54">
        <f t="shared" si="0"/>
        <v>6.3464409083674247E-2</v>
      </c>
      <c r="H33" s="55">
        <f t="shared" si="0"/>
        <v>5.8022894611237608E-2</v>
      </c>
    </row>
    <row r="34" spans="1:8" ht="15.6" customHeight="1" x14ac:dyDescent="0.25">
      <c r="A34" s="23" t="s">
        <v>36</v>
      </c>
      <c r="B34" s="53">
        <f t="shared" si="0"/>
        <v>6.3711096623022656E-2</v>
      </c>
      <c r="C34" s="54">
        <f t="shared" si="0"/>
        <v>6.2145187755794876E-2</v>
      </c>
      <c r="D34" s="54">
        <f t="shared" si="0"/>
        <v>6.2215339354319985E-2</v>
      </c>
      <c r="E34" s="54">
        <f t="shared" si="0"/>
        <v>6.059541582506367E-2</v>
      </c>
      <c r="F34" s="54">
        <f t="shared" si="0"/>
        <v>6.0862779138723233E-2</v>
      </c>
      <c r="G34" s="54">
        <f t="shared" si="0"/>
        <v>5.6628853872262436E-2</v>
      </c>
      <c r="H34" s="55">
        <f t="shared" si="0"/>
        <v>5.6653599680758671E-2</v>
      </c>
    </row>
    <row r="35" spans="1:8" ht="15.6" customHeight="1" x14ac:dyDescent="0.25">
      <c r="A35" s="24" t="s">
        <v>62</v>
      </c>
      <c r="B35" s="53">
        <f t="shared" si="0"/>
        <v>4.7750234069774848E-2</v>
      </c>
      <c r="C35" s="54">
        <f t="shared" si="0"/>
        <v>4.6731483751721016E-2</v>
      </c>
      <c r="D35" s="54">
        <f t="shared" si="0"/>
        <v>4.9086116554972338E-2</v>
      </c>
      <c r="E35" s="54">
        <f t="shared" si="0"/>
        <v>5.0035127777289891E-2</v>
      </c>
      <c r="F35" s="54">
        <f t="shared" si="0"/>
        <v>5.2491225727294352E-2</v>
      </c>
      <c r="G35" s="54">
        <f t="shared" si="0"/>
        <v>5.4744666847342131E-2</v>
      </c>
      <c r="H35" s="55">
        <f t="shared" si="0"/>
        <v>5.4619218641189966E-2</v>
      </c>
    </row>
    <row r="36" spans="1:8" ht="15.6" customHeight="1" x14ac:dyDescent="0.25">
      <c r="A36" s="23" t="s">
        <v>55</v>
      </c>
      <c r="B36" s="53">
        <f t="shared" si="0"/>
        <v>5.4333599674508209E-2</v>
      </c>
      <c r="C36" s="54">
        <f t="shared" si="0"/>
        <v>5.5685483110465658E-2</v>
      </c>
      <c r="D36" s="54">
        <f t="shared" si="0"/>
        <v>5.5148217687447744E-2</v>
      </c>
      <c r="E36" s="54">
        <f t="shared" si="0"/>
        <v>5.5616053394221474E-2</v>
      </c>
      <c r="F36" s="54">
        <f t="shared" si="0"/>
        <v>5.5508490491234068E-2</v>
      </c>
      <c r="G36" s="54">
        <f t="shared" si="0"/>
        <v>5.3299263102197784E-2</v>
      </c>
      <c r="H36" s="55">
        <f t="shared" si="0"/>
        <v>5.3304695507930176E-2</v>
      </c>
    </row>
    <row r="37" spans="1:8" ht="15.6" customHeight="1" x14ac:dyDescent="0.25">
      <c r="A37" s="23" t="s">
        <v>56</v>
      </c>
      <c r="B37" s="53">
        <f t="shared" si="0"/>
        <v>6.0201275496448513E-2</v>
      </c>
      <c r="C37" s="54">
        <f t="shared" si="0"/>
        <v>5.3459949831198957E-2</v>
      </c>
      <c r="D37" s="54">
        <f t="shared" si="0"/>
        <v>5.2320455365667581E-2</v>
      </c>
      <c r="E37" s="54">
        <f t="shared" si="0"/>
        <v>5.2046193027136207E-2</v>
      </c>
      <c r="F37" s="54">
        <f t="shared" si="0"/>
        <v>5.1865237187057898E-2</v>
      </c>
      <c r="G37" s="54">
        <f t="shared" si="0"/>
        <v>4.9105011163162855E-2</v>
      </c>
      <c r="H37" s="55">
        <f t="shared" si="0"/>
        <v>4.7995743448901826E-2</v>
      </c>
    </row>
    <row r="38" spans="1:8" ht="15.6" customHeight="1" x14ac:dyDescent="0.25">
      <c r="A38" s="23" t="s">
        <v>63</v>
      </c>
      <c r="B38" s="53">
        <f t="shared" si="0"/>
        <v>2.5019730488874944E-2</v>
      </c>
      <c r="C38" s="54">
        <f t="shared" si="0"/>
        <v>2.6253748514739442E-2</v>
      </c>
      <c r="D38" s="54">
        <f t="shared" si="0"/>
        <v>2.613053389431752E-2</v>
      </c>
      <c r="E38" s="54">
        <f t="shared" si="0"/>
        <v>2.6148239220163343E-2</v>
      </c>
      <c r="F38" s="54">
        <f t="shared" si="0"/>
        <v>2.6074509329315876E-2</v>
      </c>
      <c r="G38" s="54">
        <f t="shared" si="0"/>
        <v>2.480416069792352E-2</v>
      </c>
      <c r="H38" s="55">
        <f t="shared" si="0"/>
        <v>2.5519745232897507E-2</v>
      </c>
    </row>
    <row r="39" spans="1:8" ht="15.6" customHeight="1" x14ac:dyDescent="0.25">
      <c r="A39" s="23" t="s">
        <v>45</v>
      </c>
      <c r="B39" s="53">
        <f t="shared" si="0"/>
        <v>2.3960901769126321E-2</v>
      </c>
      <c r="C39" s="54">
        <f t="shared" si="0"/>
        <v>2.4433714943135738E-2</v>
      </c>
      <c r="D39" s="54">
        <f t="shared" si="0"/>
        <v>2.3416978451446083E-2</v>
      </c>
      <c r="E39" s="54">
        <f t="shared" si="0"/>
        <v>2.3864933696320364E-2</v>
      </c>
      <c r="F39" s="54">
        <f t="shared" si="0"/>
        <v>2.2631572358015363E-2</v>
      </c>
      <c r="G39" s="54">
        <f t="shared" si="0"/>
        <v>2.1831619067284404E-2</v>
      </c>
      <c r="H39" s="55">
        <f t="shared" si="0"/>
        <v>2.1114527827985258E-2</v>
      </c>
    </row>
    <row r="40" spans="1:8" ht="15.6" customHeight="1" x14ac:dyDescent="0.25">
      <c r="A40" s="25" t="s">
        <v>34</v>
      </c>
      <c r="B40" s="56">
        <f t="shared" si="0"/>
        <v>4.2426678562149815E-2</v>
      </c>
      <c r="C40" s="57">
        <f t="shared" si="0"/>
        <v>4.2143678919673334E-2</v>
      </c>
      <c r="D40" s="57">
        <f t="shared" si="0"/>
        <v>4.1370299815898508E-2</v>
      </c>
      <c r="E40" s="57">
        <f t="shared" si="0"/>
        <v>4.1191709844559582E-2</v>
      </c>
      <c r="F40" s="57">
        <f t="shared" si="0"/>
        <v>4.0760200483263155E-2</v>
      </c>
      <c r="G40" s="57">
        <f t="shared" si="0"/>
        <v>4.0165877286942757E-2</v>
      </c>
      <c r="H40" s="58">
        <f>H21/H$6</f>
        <v>3.916183501169769E-2</v>
      </c>
    </row>
    <row r="43" spans="1:8" ht="22.15" customHeight="1" x14ac:dyDescent="0.25">
      <c r="A43" s="128"/>
      <c r="B43" s="320" t="s">
        <v>11</v>
      </c>
      <c r="C43" s="321"/>
      <c r="D43" s="321"/>
      <c r="E43" s="321"/>
      <c r="F43" s="321"/>
      <c r="G43" s="321"/>
      <c r="H43" s="322"/>
    </row>
    <row r="44" spans="1:8" x14ac:dyDescent="0.25">
      <c r="A44" s="22"/>
      <c r="B44" s="30" t="s">
        <v>78</v>
      </c>
      <c r="C44" s="20">
        <v>2016</v>
      </c>
      <c r="D44" s="20">
        <v>2017</v>
      </c>
      <c r="E44" s="20">
        <v>2018</v>
      </c>
      <c r="F44" s="20">
        <v>2019</v>
      </c>
      <c r="G44" s="20">
        <v>2020</v>
      </c>
      <c r="H44" s="31">
        <v>2021</v>
      </c>
    </row>
    <row r="45" spans="1:8" ht="18.75" customHeight="1" x14ac:dyDescent="0.25">
      <c r="A45" s="129" t="s">
        <v>35</v>
      </c>
      <c r="B45" s="141">
        <f>(H6/B6)^(1/6)-1</f>
        <v>3.8302343544595274E-2</v>
      </c>
      <c r="C45" s="142">
        <f>(C6-B6)/B6</f>
        <v>3.9632547218368785E-2</v>
      </c>
      <c r="D45" s="142">
        <f t="shared" ref="C45:H60" si="2">(D6-C6)/C6</f>
        <v>3.2142924501612602E-2</v>
      </c>
      <c r="E45" s="142">
        <f>(E6-D6)/D6</f>
        <v>4.0378984106970668E-2</v>
      </c>
      <c r="F45" s="142">
        <f t="shared" si="2"/>
        <v>5.2169140247650805E-2</v>
      </c>
      <c r="G45" s="142">
        <f t="shared" si="2"/>
        <v>-2.9880519653953497E-2</v>
      </c>
      <c r="H45" s="143">
        <f>(H6-G6)/G6</f>
        <v>9.9565088337398452E-2</v>
      </c>
    </row>
    <row r="46" spans="1:8" ht="16.149999999999999" customHeight="1" x14ac:dyDescent="0.25">
      <c r="A46" s="21" t="s">
        <v>71</v>
      </c>
      <c r="B46" s="53">
        <f t="shared" ref="B46:B59" si="3">(H7/B7)^(1/6)-1</f>
        <v>5.6340586011128124E-2</v>
      </c>
      <c r="C46" s="54">
        <f>(C7-B7)/B7</f>
        <v>9.4521632711827772E-2</v>
      </c>
      <c r="D46" s="54">
        <f>(D7-C7)/C7</f>
        <v>4.2258616153643853E-2</v>
      </c>
      <c r="E46" s="54">
        <f t="shared" si="2"/>
        <v>4.2753920424068441E-2</v>
      </c>
      <c r="F46" s="54">
        <f>(F7-E7)/E7</f>
        <v>4.2544178165093205E-2</v>
      </c>
      <c r="G46" s="54">
        <f>(G7-F7)/F7</f>
        <v>-3.5583676786440026E-2</v>
      </c>
      <c r="H46" s="55">
        <f>(H7-G7)/G7</f>
        <v>0.16167087998073923</v>
      </c>
    </row>
    <row r="47" spans="1:8" ht="16.149999999999999" customHeight="1" x14ac:dyDescent="0.25">
      <c r="A47" s="23" t="s">
        <v>52</v>
      </c>
      <c r="B47" s="53">
        <f t="shared" si="3"/>
        <v>1.8373387631128724E-2</v>
      </c>
      <c r="C47" s="54">
        <f t="shared" si="2"/>
        <v>8.982538616521098E-3</v>
      </c>
      <c r="D47" s="54">
        <f t="shared" si="2"/>
        <v>2.3878858474082741E-2</v>
      </c>
      <c r="E47" s="54">
        <f t="shared" si="2"/>
        <v>3.7055095075572912E-2</v>
      </c>
      <c r="F47" s="54">
        <f t="shared" si="2"/>
        <v>6.1667450242908671E-2</v>
      </c>
      <c r="G47" s="54">
        <f t="shared" si="2"/>
        <v>-9.2700568307624187E-2</v>
      </c>
      <c r="H47" s="55">
        <f t="shared" si="2"/>
        <v>8.0859025461644821E-2</v>
      </c>
    </row>
    <row r="48" spans="1:8" ht="16.149999999999999" customHeight="1" x14ac:dyDescent="0.25">
      <c r="A48" s="23" t="s">
        <v>53</v>
      </c>
      <c r="B48" s="53">
        <f t="shared" si="3"/>
        <v>2.5251607580702329E-2</v>
      </c>
      <c r="C48" s="54">
        <f t="shared" si="2"/>
        <v>5.8147396889790356E-2</v>
      </c>
      <c r="D48" s="54">
        <f t="shared" si="2"/>
        <v>1.9899589228662775E-2</v>
      </c>
      <c r="E48" s="54">
        <f t="shared" si="2"/>
        <v>1.9779826367135E-2</v>
      </c>
      <c r="F48" s="54">
        <f t="shared" si="2"/>
        <v>4.3619448832718968E-2</v>
      </c>
      <c r="G48" s="54">
        <f t="shared" si="2"/>
        <v>-9.5366243377344243E-2</v>
      </c>
      <c r="H48" s="55">
        <f t="shared" si="2"/>
        <v>0.11778376870874782</v>
      </c>
    </row>
    <row r="49" spans="1:8" ht="16.149999999999999" customHeight="1" x14ac:dyDescent="0.25">
      <c r="A49" s="23" t="s">
        <v>37</v>
      </c>
      <c r="B49" s="53">
        <f t="shared" si="3"/>
        <v>0.14789214270792295</v>
      </c>
      <c r="C49" s="54">
        <f t="shared" si="2"/>
        <v>5.5803350183367982E-2</v>
      </c>
      <c r="D49" s="54">
        <f t="shared" si="2"/>
        <v>3.5955689072474636E-2</v>
      </c>
      <c r="E49" s="54">
        <f t="shared" si="2"/>
        <v>7.9836882646125984E-2</v>
      </c>
      <c r="F49" s="54">
        <f t="shared" si="2"/>
        <v>4.5485062101376317E-2</v>
      </c>
      <c r="G49" s="54">
        <f t="shared" si="2"/>
        <v>0.64408412265211101</v>
      </c>
      <c r="H49" s="55">
        <f t="shared" si="2"/>
        <v>0.12689190508739387</v>
      </c>
    </row>
    <row r="50" spans="1:8" ht="16.149999999999999" customHeight="1" x14ac:dyDescent="0.25">
      <c r="A50" s="23" t="s">
        <v>46</v>
      </c>
      <c r="B50" s="53">
        <f t="shared" si="3"/>
        <v>3.6550347188790244E-2</v>
      </c>
      <c r="C50" s="54">
        <f t="shared" si="2"/>
        <v>8.754536029030599E-2</v>
      </c>
      <c r="D50" s="54">
        <f t="shared" si="2"/>
        <v>3.9265923851516261E-2</v>
      </c>
      <c r="E50" s="54">
        <f t="shared" si="2"/>
        <v>4.0706341015938674E-2</v>
      </c>
      <c r="F50" s="54">
        <f t="shared" si="2"/>
        <v>5.6467606875275446E-2</v>
      </c>
      <c r="G50" s="54">
        <f t="shared" si="2"/>
        <v>-8.6092715231788172E-2</v>
      </c>
      <c r="H50" s="55">
        <f t="shared" si="2"/>
        <v>9.2148807486020806E-2</v>
      </c>
    </row>
    <row r="51" spans="1:8" ht="16.149999999999999" customHeight="1" x14ac:dyDescent="0.25">
      <c r="A51" s="23" t="s">
        <v>33</v>
      </c>
      <c r="B51" s="53">
        <f t="shared" si="3"/>
        <v>4.2762330822562644E-2</v>
      </c>
      <c r="C51" s="54">
        <f t="shared" si="2"/>
        <v>-6.3537150545671574E-3</v>
      </c>
      <c r="D51" s="54">
        <f t="shared" si="2"/>
        <v>4.8220868126081368E-2</v>
      </c>
      <c r="E51" s="54">
        <f t="shared" si="2"/>
        <v>7.6575283479259279E-2</v>
      </c>
      <c r="F51" s="54">
        <f t="shared" si="2"/>
        <v>8.4194387040863919E-2</v>
      </c>
      <c r="G51" s="54">
        <f t="shared" si="2"/>
        <v>-1.6355140186915869E-2</v>
      </c>
      <c r="H51" s="55">
        <f t="shared" si="2"/>
        <v>7.5071883985498314E-2</v>
      </c>
    </row>
    <row r="52" spans="1:8" ht="16.149999999999999" customHeight="1" x14ac:dyDescent="0.25">
      <c r="A52" s="23" t="s">
        <v>47</v>
      </c>
      <c r="B52" s="53">
        <f t="shared" si="3"/>
        <v>3.8581974189504598E-2</v>
      </c>
      <c r="C52" s="54">
        <f t="shared" si="2"/>
        <v>3.5039152099976323E-2</v>
      </c>
      <c r="D52" s="54">
        <f t="shared" si="2"/>
        <v>2.8809414641601569E-2</v>
      </c>
      <c r="E52" s="54">
        <f t="shared" si="2"/>
        <v>3.5950382529896782E-2</v>
      </c>
      <c r="F52" s="54">
        <f t="shared" si="2"/>
        <v>5.0978705097870607E-2</v>
      </c>
      <c r="G52" s="54">
        <f t="shared" si="2"/>
        <v>-1.0710874607722892E-2</v>
      </c>
      <c r="H52" s="55">
        <f t="shared" si="2"/>
        <v>9.420039997241568E-2</v>
      </c>
    </row>
    <row r="53" spans="1:8" ht="16.149999999999999" customHeight="1" x14ac:dyDescent="0.25">
      <c r="A53" s="23" t="s">
        <v>54</v>
      </c>
      <c r="B53" s="53">
        <f t="shared" si="3"/>
        <v>-6.2227414622136878E-3</v>
      </c>
      <c r="C53" s="54">
        <f t="shared" si="2"/>
        <v>3.8384100798856902E-2</v>
      </c>
      <c r="D53" s="54">
        <f t="shared" si="2"/>
        <v>3.7215411558669108E-2</v>
      </c>
      <c r="E53" s="54">
        <f t="shared" si="2"/>
        <v>1.778930229753355E-2</v>
      </c>
      <c r="F53" s="54">
        <f t="shared" si="2"/>
        <v>3.098708377769872E-2</v>
      </c>
      <c r="G53" s="54">
        <f t="shared" si="2"/>
        <v>-0.15217516234699149</v>
      </c>
      <c r="H53" s="55">
        <f t="shared" si="2"/>
        <v>5.287060258930395E-3</v>
      </c>
    </row>
    <row r="54" spans="1:8" ht="16.149999999999999" customHeight="1" x14ac:dyDescent="0.25">
      <c r="A54" s="23" t="s">
        <v>36</v>
      </c>
      <c r="B54" s="53">
        <f t="shared" si="3"/>
        <v>1.8183150427940831E-2</v>
      </c>
      <c r="C54" s="54">
        <f t="shared" si="2"/>
        <v>1.4080172347464896E-2</v>
      </c>
      <c r="D54" s="54">
        <f t="shared" si="2"/>
        <v>3.3308042488619016E-2</v>
      </c>
      <c r="E54" s="54">
        <f t="shared" si="2"/>
        <v>1.3290256259637288E-2</v>
      </c>
      <c r="F54" s="54">
        <f t="shared" si="2"/>
        <v>5.6811594202898573E-2</v>
      </c>
      <c r="G54" s="54">
        <f t="shared" si="2"/>
        <v>-9.7366977509599675E-2</v>
      </c>
      <c r="H54" s="55">
        <f t="shared" si="2"/>
        <v>0.10004557885141308</v>
      </c>
    </row>
    <row r="55" spans="1:8" ht="16.149999999999999" customHeight="1" x14ac:dyDescent="0.25">
      <c r="A55" s="24" t="s">
        <v>62</v>
      </c>
      <c r="B55" s="53">
        <f t="shared" si="3"/>
        <v>6.1823087183069836E-2</v>
      </c>
      <c r="C55" s="54">
        <f t="shared" si="2"/>
        <v>1.7452006980802823E-2</v>
      </c>
      <c r="D55" s="54">
        <f t="shared" si="2"/>
        <v>8.4148925436383845E-2</v>
      </c>
      <c r="E55" s="54">
        <f t="shared" si="2"/>
        <v>6.0493252675663099E-2</v>
      </c>
      <c r="F55" s="54">
        <f t="shared" si="2"/>
        <v>0.10381746379991222</v>
      </c>
      <c r="G55" s="54">
        <f t="shared" si="2"/>
        <v>1.1766576562251581E-2</v>
      </c>
      <c r="H55" s="55">
        <f t="shared" si="2"/>
        <v>9.704541882759711E-2</v>
      </c>
    </row>
    <row r="56" spans="1:8" ht="16.149999999999999" customHeight="1" x14ac:dyDescent="0.25">
      <c r="A56" s="23" t="s">
        <v>55</v>
      </c>
      <c r="B56" s="53">
        <f>(H17/B17)^(1/6)-1</f>
        <v>3.4999163935027999E-2</v>
      </c>
      <c r="C56" s="54">
        <f t="shared" si="2"/>
        <v>6.5499819559725642E-2</v>
      </c>
      <c r="D56" s="54">
        <f t="shared" si="2"/>
        <v>2.2184589331075401E-2</v>
      </c>
      <c r="E56" s="54">
        <f t="shared" si="2"/>
        <v>4.9204771371769367E-2</v>
      </c>
      <c r="F56" s="54">
        <f t="shared" si="2"/>
        <v>5.0134217590399453E-2</v>
      </c>
      <c r="G56" s="54">
        <f t="shared" si="2"/>
        <v>-6.8491090895421297E-2</v>
      </c>
      <c r="H56" s="55">
        <f t="shared" si="2"/>
        <v>9.9677158999192841E-2</v>
      </c>
    </row>
    <row r="57" spans="1:8" ht="16.149999999999999" customHeight="1" x14ac:dyDescent="0.25">
      <c r="A57" s="23" t="s">
        <v>56</v>
      </c>
      <c r="B57" s="53">
        <f t="shared" si="3"/>
        <v>-1.7650215103592881E-4</v>
      </c>
      <c r="C57" s="54">
        <f>(C18-B18)/B18</f>
        <v>-7.6785278071818314E-2</v>
      </c>
      <c r="D57" s="54">
        <f t="shared" si="2"/>
        <v>1.0142882342564876E-2</v>
      </c>
      <c r="E57" s="54">
        <f t="shared" si="2"/>
        <v>3.4925347070636513E-2</v>
      </c>
      <c r="F57" s="54">
        <f t="shared" si="2"/>
        <v>4.8510925504091792E-2</v>
      </c>
      <c r="G57" s="54">
        <f t="shared" si="2"/>
        <v>-8.1509494689410975E-2</v>
      </c>
      <c r="H57" s="55">
        <f t="shared" si="2"/>
        <v>7.472623740692072E-2</v>
      </c>
    </row>
    <row r="58" spans="1:8" ht="16.149999999999999" customHeight="1" x14ac:dyDescent="0.25">
      <c r="A58" s="23" t="s">
        <v>63</v>
      </c>
      <c r="B58" s="53">
        <f>(H19/B19)^(1/6)-1</f>
        <v>4.1732272838473694E-2</v>
      </c>
      <c r="C58" s="54">
        <f t="shared" si="2"/>
        <v>9.0909090909090925E-2</v>
      </c>
      <c r="D58" s="54">
        <f t="shared" si="2"/>
        <v>2.7298850574712701E-2</v>
      </c>
      <c r="E58" s="54">
        <f t="shared" si="2"/>
        <v>4.1083916083915983E-2</v>
      </c>
      <c r="F58" s="54">
        <f t="shared" si="2"/>
        <v>4.9202350965575146E-2</v>
      </c>
      <c r="G58" s="54">
        <f t="shared" si="2"/>
        <v>-7.7144686299615892E-2</v>
      </c>
      <c r="H58" s="55">
        <f t="shared" si="2"/>
        <v>0.13128685397155754</v>
      </c>
    </row>
    <row r="59" spans="1:8" ht="16.149999999999999" customHeight="1" x14ac:dyDescent="0.25">
      <c r="A59" s="23" t="s">
        <v>45</v>
      </c>
      <c r="B59" s="53">
        <f t="shared" si="3"/>
        <v>1.6647046893917272E-2</v>
      </c>
      <c r="C59" s="54">
        <f t="shared" si="2"/>
        <v>6.0147299509001585E-2</v>
      </c>
      <c r="D59" s="54">
        <f t="shared" si="2"/>
        <v>-1.0806638363566235E-2</v>
      </c>
      <c r="E59" s="54">
        <f t="shared" si="2"/>
        <v>6.0280920795942321E-2</v>
      </c>
      <c r="F59" s="54">
        <f t="shared" si="2"/>
        <v>-2.2079116835327425E-3</v>
      </c>
      <c r="G59" s="54">
        <f t="shared" si="2"/>
        <v>-6.4171122994652358E-2</v>
      </c>
      <c r="H59" s="55">
        <f t="shared" si="2"/>
        <v>6.3448275862068942E-2</v>
      </c>
    </row>
    <row r="60" spans="1:8" ht="16.149999999999999" customHeight="1" x14ac:dyDescent="0.25">
      <c r="A60" s="25" t="s">
        <v>34</v>
      </c>
      <c r="B60" s="56">
        <f>(H21/B21)^(1/6)-1</f>
        <v>2.4537441466610188E-2</v>
      </c>
      <c r="C60" s="57">
        <f t="shared" si="2"/>
        <v>3.2697862507221238E-2</v>
      </c>
      <c r="D60" s="57">
        <f t="shared" si="2"/>
        <v>1.3202058626090925E-2</v>
      </c>
      <c r="E60" s="57">
        <f>(E21-D21)/D21</f>
        <v>3.588780918727915E-2</v>
      </c>
      <c r="F60" s="57">
        <f t="shared" si="2"/>
        <v>4.1146999253810886E-2</v>
      </c>
      <c r="G60" s="57">
        <f>(G21-F21)/F21</f>
        <v>-4.4025801167195629E-2</v>
      </c>
      <c r="H60" s="58">
        <f>(H21-G21)/G21</f>
        <v>7.2078826175430974E-2</v>
      </c>
    </row>
    <row r="62" spans="1:8" ht="22.15" customHeight="1" x14ac:dyDescent="0.25"/>
    <row r="63" spans="1:8" ht="21" customHeight="1" x14ac:dyDescent="0.25">
      <c r="A63" s="179"/>
      <c r="B63" s="320" t="s">
        <v>77</v>
      </c>
      <c r="C63" s="321"/>
      <c r="D63" s="321"/>
      <c r="E63" s="321"/>
      <c r="F63" s="321"/>
      <c r="G63" s="321"/>
      <c r="H63" s="322"/>
    </row>
    <row r="64" spans="1:8" x14ac:dyDescent="0.25">
      <c r="A64" s="3"/>
      <c r="B64" s="27">
        <v>2015</v>
      </c>
      <c r="C64" s="26">
        <v>2016</v>
      </c>
      <c r="D64" s="26">
        <v>2017</v>
      </c>
      <c r="E64" s="26">
        <v>2018</v>
      </c>
      <c r="F64" s="26">
        <v>2019</v>
      </c>
      <c r="G64" s="26">
        <v>2020</v>
      </c>
      <c r="H64" s="28">
        <v>2021</v>
      </c>
    </row>
    <row r="65" spans="1:8" x14ac:dyDescent="0.25">
      <c r="A65" s="180" t="s">
        <v>35</v>
      </c>
      <c r="B65" s="170">
        <v>6386.1715117634376</v>
      </c>
      <c r="C65" s="171">
        <v>6591.8062372739569</v>
      </c>
      <c r="D65" s="171">
        <v>6760.4827554368958</v>
      </c>
      <c r="E65" s="171">
        <v>6996.6081166429876</v>
      </c>
      <c r="F65" s="171">
        <v>7326.6807398768224</v>
      </c>
      <c r="G65" s="171">
        <v>7035.8119076061248</v>
      </c>
      <c r="H65" s="173">
        <v>7724.5327295501584</v>
      </c>
    </row>
    <row r="66" spans="1:8" x14ac:dyDescent="0.25">
      <c r="A66" s="17" t="s">
        <v>71</v>
      </c>
      <c r="B66" s="174">
        <v>869.71316986755721</v>
      </c>
      <c r="C66" s="172">
        <v>945.11440779609234</v>
      </c>
      <c r="D66" s="172">
        <v>978.7985434879763</v>
      </c>
      <c r="E66" s="172">
        <v>1015.297730037839</v>
      </c>
      <c r="F66" s="172">
        <v>1053.4696800852848</v>
      </c>
      <c r="G66" s="172">
        <v>1005.6997004484035</v>
      </c>
      <c r="H66" s="175">
        <v>1166.5100324743398</v>
      </c>
    </row>
    <row r="67" spans="1:8" x14ac:dyDescent="0.25">
      <c r="A67" s="17" t="s">
        <v>52</v>
      </c>
      <c r="B67" s="174">
        <v>745.80831325767349</v>
      </c>
      <c r="C67" s="172">
        <v>747.1277339714045</v>
      </c>
      <c r="D67" s="172">
        <v>760.1107421931049</v>
      </c>
      <c r="E67" s="172">
        <v>784.14606818826564</v>
      </c>
      <c r="F67" s="172">
        <v>828.55173248247092</v>
      </c>
      <c r="G67" s="172">
        <v>744.13545308849314</v>
      </c>
      <c r="H67" s="175">
        <v>803.07869437754164</v>
      </c>
    </row>
    <row r="68" spans="1:8" x14ac:dyDescent="0.25">
      <c r="A68" s="17" t="s">
        <v>53</v>
      </c>
      <c r="B68" s="174">
        <v>648.19958589293935</v>
      </c>
      <c r="C68" s="172">
        <v>680.98713084755275</v>
      </c>
      <c r="D68" s="172">
        <v>690.12817507911268</v>
      </c>
      <c r="E68" s="172">
        <v>700.09091842478438</v>
      </c>
      <c r="F68" s="172">
        <v>727.16131455820062</v>
      </c>
      <c r="G68" s="172">
        <v>651.15635474440091</v>
      </c>
      <c r="H68" s="175">
        <v>726.74179432494623</v>
      </c>
    </row>
    <row r="69" spans="1:8" x14ac:dyDescent="0.25">
      <c r="A69" s="17" t="s">
        <v>37</v>
      </c>
      <c r="B69" s="174">
        <v>315.83529518370835</v>
      </c>
      <c r="C69" s="172">
        <v>331.07598894514524</v>
      </c>
      <c r="D69" s="172">
        <v>340.80213067206699</v>
      </c>
      <c r="E69" s="172">
        <v>366.08229699621427</v>
      </c>
      <c r="F69" s="172">
        <v>380.91731800378705</v>
      </c>
      <c r="G69" s="172">
        <v>619.92118889443248</v>
      </c>
      <c r="H69" s="175">
        <v>697.51860257876262</v>
      </c>
    </row>
    <row r="70" spans="1:8" x14ac:dyDescent="0.25">
      <c r="A70" s="17" t="s">
        <v>46</v>
      </c>
      <c r="B70" s="174">
        <v>483.09746013232103</v>
      </c>
      <c r="C70" s="172">
        <v>521.63427736259598</v>
      </c>
      <c r="D70" s="172">
        <v>538.67428755615697</v>
      </c>
      <c r="E70" s="172">
        <v>557.66413688110788</v>
      </c>
      <c r="F70" s="172">
        <v>586.35827639738511</v>
      </c>
      <c r="G70" s="172">
        <v>530.45302004510415</v>
      </c>
      <c r="H70" s="175">
        <v>578.44996195832482</v>
      </c>
    </row>
    <row r="71" spans="1:8" x14ac:dyDescent="0.25">
      <c r="A71" s="17" t="s">
        <v>33</v>
      </c>
      <c r="B71" s="174">
        <v>418.7971631447765</v>
      </c>
      <c r="C71" s="172">
        <v>413.1612017506398</v>
      </c>
      <c r="D71" s="172">
        <v>430.33410863476041</v>
      </c>
      <c r="E71" s="172">
        <v>460.85939386037347</v>
      </c>
      <c r="F71" s="172">
        <v>497.29003531976178</v>
      </c>
      <c r="G71" s="172">
        <v>484.20560394166245</v>
      </c>
      <c r="H71" s="175">
        <v>519.76181472865721</v>
      </c>
    </row>
    <row r="72" spans="1:8" x14ac:dyDescent="0.25">
      <c r="A72" s="17" t="s">
        <v>47</v>
      </c>
      <c r="B72" s="174">
        <v>395.78805005527056</v>
      </c>
      <c r="C72" s="172">
        <v>406.72741187909975</v>
      </c>
      <c r="D72" s="172">
        <v>415.78786454354673</v>
      </c>
      <c r="E72" s="172">
        <v>428.47849917809668</v>
      </c>
      <c r="F72" s="172">
        <v>448.18478466041984</v>
      </c>
      <c r="G72" s="172">
        <v>438.89645347906281</v>
      </c>
      <c r="H72" s="175">
        <v>479.50815246814381</v>
      </c>
    </row>
    <row r="73" spans="1:8" x14ac:dyDescent="0.25">
      <c r="A73" s="17" t="s">
        <v>54</v>
      </c>
      <c r="B73" s="174">
        <v>482.00178808043984</v>
      </c>
      <c r="C73" s="172">
        <v>496.92479452262313</v>
      </c>
      <c r="D73" s="172">
        <v>512.14515024330649</v>
      </c>
      <c r="E73" s="172">
        <v>518.52442167691379</v>
      </c>
      <c r="F73" s="172">
        <v>532.05508513275799</v>
      </c>
      <c r="G73" s="172">
        <v>446.52364514010162</v>
      </c>
      <c r="H73" s="175">
        <v>448.19974848774439</v>
      </c>
    </row>
    <row r="74" spans="1:8" x14ac:dyDescent="0.25">
      <c r="A74" s="181" t="s">
        <v>36</v>
      </c>
      <c r="B74" s="174">
        <v>406.86999023715504</v>
      </c>
      <c r="C74" s="172">
        <v>409.64903626520976</v>
      </c>
      <c r="D74" s="172">
        <v>420.60572882853467</v>
      </c>
      <c r="E74" s="172">
        <v>423.96237819299739</v>
      </c>
      <c r="F74" s="172">
        <v>445.92215169106038</v>
      </c>
      <c r="G74" s="172">
        <v>398.4299643885513</v>
      </c>
      <c r="H74" s="175">
        <v>437.62258498085271</v>
      </c>
    </row>
    <row r="75" spans="1:8" x14ac:dyDescent="0.25">
      <c r="A75" s="17" t="s">
        <v>62</v>
      </c>
      <c r="B75" s="174">
        <v>304.94118449643207</v>
      </c>
      <c r="C75" s="172">
        <v>308.0448860716611</v>
      </c>
      <c r="D75" s="172">
        <v>331.84584450125601</v>
      </c>
      <c r="E75" s="172">
        <v>350.07618112385546</v>
      </c>
      <c r="F75" s="172">
        <v>384.5864525486943</v>
      </c>
      <c r="G75" s="172">
        <v>385.17317888246009</v>
      </c>
      <c r="H75" s="175">
        <v>421.90794205632795</v>
      </c>
    </row>
    <row r="76" spans="1:8" x14ac:dyDescent="0.25">
      <c r="A76" s="17" t="s">
        <v>55</v>
      </c>
      <c r="B76" s="174">
        <v>346.98368637290349</v>
      </c>
      <c r="C76" s="172">
        <v>367.06791489318107</v>
      </c>
      <c r="D76" s="172">
        <v>372.82857466907046</v>
      </c>
      <c r="E76" s="172">
        <v>389.12373059365979</v>
      </c>
      <c r="F76" s="172">
        <v>406.69298818176037</v>
      </c>
      <c r="G76" s="172">
        <v>375.003590001075</v>
      </c>
      <c r="H76" s="175">
        <v>411.75386508971189</v>
      </c>
    </row>
    <row r="77" spans="1:8" x14ac:dyDescent="0.25">
      <c r="A77" s="17" t="s">
        <v>56</v>
      </c>
      <c r="B77" s="174">
        <v>384.45567054724177</v>
      </c>
      <c r="C77" s="172">
        <v>352.39763074165006</v>
      </c>
      <c r="D77" s="172">
        <v>353.7115362562015</v>
      </c>
      <c r="E77" s="172">
        <v>364.14681657402883</v>
      </c>
      <c r="F77" s="172">
        <v>380.00003436756026</v>
      </c>
      <c r="G77" s="172">
        <v>345.49362226491291</v>
      </c>
      <c r="H77" s="175">
        <v>370.74469115013471</v>
      </c>
    </row>
    <row r="78" spans="1:8" x14ac:dyDescent="0.25">
      <c r="A78" s="17" t="s">
        <v>63</v>
      </c>
      <c r="B78" s="174">
        <v>159.78029008005228</v>
      </c>
      <c r="C78" s="172">
        <v>173.05962321128132</v>
      </c>
      <c r="D78" s="172">
        <v>176.6550237828929</v>
      </c>
      <c r="E78" s="172">
        <v>182.94898276371734</v>
      </c>
      <c r="F78" s="172">
        <v>191.03960530483718</v>
      </c>
      <c r="G78" s="172">
        <v>174.51740919662618</v>
      </c>
      <c r="H78" s="175">
        <v>197.12810730129843</v>
      </c>
    </row>
    <row r="79" spans="1:8" x14ac:dyDescent="0.25">
      <c r="A79" s="17" t="s">
        <v>45</v>
      </c>
      <c r="B79" s="174">
        <v>153.01842827415663</v>
      </c>
      <c r="C79" s="172">
        <v>161.06231456193603</v>
      </c>
      <c r="D79" s="172">
        <v>158.31007900543864</v>
      </c>
      <c r="E79" s="172">
        <v>166.97358880282181</v>
      </c>
      <c r="F79" s="172">
        <v>165.81430530859987</v>
      </c>
      <c r="G79" s="172">
        <v>153.60316539592054</v>
      </c>
      <c r="H79" s="175">
        <v>163.09986127626973</v>
      </c>
    </row>
    <row r="80" spans="1:8" x14ac:dyDescent="0.25">
      <c r="A80" s="182" t="s">
        <v>34</v>
      </c>
      <c r="B80" s="176">
        <v>270.94404597234569</v>
      </c>
      <c r="C80" s="177">
        <v>277.80296556437361</v>
      </c>
      <c r="D80" s="177">
        <v>279.68319849263605</v>
      </c>
      <c r="E80" s="177">
        <v>288.20225143684843</v>
      </c>
      <c r="F80" s="177">
        <v>298.63697583424209</v>
      </c>
      <c r="G80" s="177">
        <v>282.59955769491825</v>
      </c>
      <c r="H80" s="178">
        <v>302.50687629710211</v>
      </c>
    </row>
    <row r="84" spans="1:11" x14ac:dyDescent="0.25">
      <c r="A84" s="281" t="s">
        <v>103</v>
      </c>
      <c r="B84" s="281"/>
      <c r="C84" s="281"/>
      <c r="D84" s="281"/>
      <c r="E84" s="281"/>
      <c r="F84" s="281"/>
      <c r="G84" s="281"/>
    </row>
    <row r="85" spans="1:11" x14ac:dyDescent="0.25">
      <c r="A85" s="281"/>
      <c r="B85" s="281"/>
      <c r="C85" s="281"/>
      <c r="D85" s="281"/>
      <c r="E85" s="281"/>
      <c r="F85" s="281"/>
      <c r="G85" s="281"/>
    </row>
    <row r="86" spans="1:11" ht="44.25" customHeight="1" x14ac:dyDescent="0.25">
      <c r="A86" s="281"/>
      <c r="B86" s="281"/>
      <c r="C86" s="281"/>
      <c r="D86" s="281"/>
      <c r="E86" s="281"/>
      <c r="F86" s="281"/>
      <c r="G86" s="281"/>
    </row>
    <row r="88" spans="1:11" x14ac:dyDescent="0.25">
      <c r="A88" s="95" t="s">
        <v>76</v>
      </c>
    </row>
    <row r="92" spans="1:11" x14ac:dyDescent="0.25">
      <c r="K92" s="337"/>
    </row>
    <row r="100" spans="2:2" x14ac:dyDescent="0.25">
      <c r="B100" s="95"/>
    </row>
  </sheetData>
  <mergeCells count="5">
    <mergeCell ref="B4:H4"/>
    <mergeCell ref="B23:H23"/>
    <mergeCell ref="B43:H43"/>
    <mergeCell ref="B63:H63"/>
    <mergeCell ref="A84:G86"/>
  </mergeCells>
  <hyperlinks>
    <hyperlink ref="A88" r:id="rId1" display="Source: Blended Account, 2000–2020, Bureau of Economic Analysis, February 10, 2023." xr:uid="{F5AB0F98-8DA5-4A7C-A68D-8C88A1C55E52}"/>
  </hyperlinks>
  <pageMargins left="0.25" right="0.25" top="0.5" bottom="0.5" header="0.3" footer="0.3"/>
  <pageSetup scale="99" orientation="portrait" r:id="rId2"/>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1. By Sponsor</vt:lpstr>
      <vt:lpstr>2. By Payer</vt:lpstr>
      <vt:lpstr>3. By Category-Hist &amp; Proj </vt:lpstr>
      <vt:lpstr>4. By Category-Per Capita</vt:lpstr>
      <vt:lpstr>5. By Medical Condition</vt:lpstr>
      <vt:lpstr>'3. By Category-Hist &amp; Proj '!Print_Area</vt:lpstr>
      <vt:lpstr>'2. By Payer'!Print_Titles</vt:lpstr>
      <vt:lpstr>'5. By Medical Condition'!Print_Titles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2019-05-17T02:39:04Z</dcterms:created>
  <dcterms:modified xsi:type="dcterms:W3CDTF">2026-01-07T22:21:51Z</dcterms:modified>
</cp:coreProperties>
</file>